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5506" windowWidth="18975" windowHeight="11505" tabRatio="942" activeTab="3"/>
  </bookViews>
  <sheets>
    <sheet name="Форма 1" sheetId="1" r:id="rId1"/>
    <sheet name="Форма 2" sheetId="2" r:id="rId2"/>
    <sheet name="Форма 3" sheetId="3" r:id="rId3"/>
    <sheet name="Форма4" sheetId="4" r:id="rId4"/>
    <sheet name="180(3)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'Форма 1'!$A$1:$F$100</definedName>
    <definedName name="_xlnm.Print_Area" localSheetId="1">'Форма 2'!$A$1:$E$86</definedName>
    <definedName name="_xlnm.Print_Area" localSheetId="2">'Форма 3'!$A$1:$Z$62</definedName>
    <definedName name="_xlnm.Print_Area" localSheetId="3">'Форма4'!$A$1:$K$53</definedName>
  </definedNames>
  <calcPr fullCalcOnLoad="1"/>
</workbook>
</file>

<file path=xl/comments1.xml><?xml version="1.0" encoding="utf-8"?>
<comments xmlns="http://schemas.openxmlformats.org/spreadsheetml/2006/main">
  <authors>
    <author>Nikolaychuk</author>
  </authors>
  <commentList>
    <comment ref="B8" authorId="0">
      <text>
        <r>
          <rPr>
            <b/>
            <sz val="8"/>
            <rFont val="Tahoma"/>
            <family val="2"/>
          </rPr>
          <t>заповніть всі реквізити</t>
        </r>
      </text>
    </comment>
  </commentList>
</comments>
</file>

<file path=xl/sharedStrings.xml><?xml version="1.0" encoding="utf-8"?>
<sst xmlns="http://schemas.openxmlformats.org/spreadsheetml/2006/main" count="849" uniqueCount="574">
  <si>
    <t>Україна</t>
  </si>
  <si>
    <t>Витрачання на:</t>
  </si>
  <si>
    <t>Сплату дивідендів</t>
  </si>
  <si>
    <t>Технічні резерви, резерви зі страхування життя</t>
  </si>
  <si>
    <t>Частка перестраховиків у технічних резервах, 
у резервах зі страхування життя</t>
  </si>
  <si>
    <t>Забезпечення призового фонду</t>
  </si>
  <si>
    <t>Резерв на виплату джек-поту, не забезпеченого сплатою участі у лотереї</t>
  </si>
  <si>
    <t>Інвестиційна нерухомість:
   Справедлива (залишкова) вартість івестиційної нерухомості</t>
  </si>
  <si>
    <t>056</t>
  </si>
  <si>
    <t>057</t>
  </si>
  <si>
    <t>первісна вартість інвестиційної нерухомості</t>
  </si>
  <si>
    <t>знос інвестиційної нерухомості</t>
  </si>
  <si>
    <t>275</t>
  </si>
  <si>
    <t>Зобов'язання, пов'язані з необоротними активами та групами вибуття, утримуваними для продажу</t>
  </si>
  <si>
    <t>605</t>
  </si>
  <si>
    <t>Втрати від участі у капіталі</t>
  </si>
  <si>
    <t>на  31 грудня  2010 р.</t>
  </si>
  <si>
    <t>Разом</t>
  </si>
  <si>
    <t>9</t>
  </si>
  <si>
    <t>10</t>
  </si>
  <si>
    <t>Організаційно-правова форма господарювання</t>
  </si>
  <si>
    <t>КОПФГ</t>
  </si>
  <si>
    <t>6</t>
  </si>
  <si>
    <t>5</t>
  </si>
  <si>
    <t>ВАТ "Запоріжжяобленерго"</t>
  </si>
  <si>
    <t>Коригування:</t>
  </si>
  <si>
    <t>Зміна облікової політики</t>
  </si>
  <si>
    <t>Виправлення помилок</t>
  </si>
  <si>
    <t>ВАТ "Луганськобленерго"</t>
  </si>
  <si>
    <t>ВАТ "Тернопільобленерго"</t>
  </si>
  <si>
    <t>АК "Харківобленерго"</t>
  </si>
  <si>
    <t>ВАТ  "Черкасиобленерго"</t>
  </si>
  <si>
    <t>Довгострокові біологічні активи: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</si>
  <si>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</si>
  <si>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</si>
  <si>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</si>
  <si>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</si>
  <si>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</si>
  <si>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II. ЗАБЕЗПЕЧЕННЯ НАСТУПНИХ ВИТРАТ І ПЛАТЕЖІВ</t>
  </si>
  <si>
    <t>Форма № 4</t>
  </si>
  <si>
    <t>7</t>
  </si>
  <si>
    <t>Форма № 2</t>
  </si>
  <si>
    <t>Витрачання на оплату:</t>
  </si>
  <si>
    <t>Відрахувань на соціальні заходи</t>
  </si>
  <si>
    <t>Чистий рух коштів від операційної діяльності</t>
  </si>
  <si>
    <t>Чистий рух коштів від інвестиційної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</si>
  <si>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</si>
  <si>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</si>
  <si>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</si>
  <si>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</si>
  <si>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Надходження від:</t>
  </si>
  <si>
    <t>(</t>
  </si>
  <si>
    <t>)</t>
  </si>
  <si>
    <t>Гудвіл</t>
  </si>
  <si>
    <t>415</t>
  </si>
  <si>
    <t>416</t>
  </si>
  <si>
    <t>417</t>
  </si>
  <si>
    <t>418</t>
  </si>
  <si>
    <t>на  31 грудня  2007 р.</t>
  </si>
  <si>
    <t>8</t>
  </si>
  <si>
    <t>010</t>
  </si>
  <si>
    <t>020</t>
  </si>
  <si>
    <t>030</t>
  </si>
  <si>
    <t>040</t>
  </si>
  <si>
    <t>050</t>
  </si>
  <si>
    <t>055</t>
  </si>
  <si>
    <t>060</t>
  </si>
  <si>
    <t>065</t>
  </si>
  <si>
    <t>070</t>
  </si>
  <si>
    <t>080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</si>
  <si>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</si>
  <si>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</si>
  <si>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</si>
  <si>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</si>
  <si>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</si>
  <si>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</si>
  <si>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</si>
  <si>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</si>
  <si>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</si>
  <si>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</si>
  <si>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</si>
  <si>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</si>
  <si>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250</t>
  </si>
  <si>
    <t>270</t>
  </si>
  <si>
    <t>300</t>
  </si>
  <si>
    <t>310</t>
  </si>
  <si>
    <t>IV. НЕОБОРОТНІ АКТИВИ ТА ГРУПИ ВИБУТТЯ</t>
  </si>
  <si>
    <t>330</t>
  </si>
  <si>
    <t>КОДИ</t>
  </si>
  <si>
    <t>Дата (рік, місяць, число )</t>
  </si>
  <si>
    <t>Перевірка</t>
  </si>
  <si>
    <t>Підприємство</t>
  </si>
  <si>
    <t>за</t>
  </si>
  <si>
    <t>ЄДРПОУ</t>
  </si>
  <si>
    <t>Територія</t>
  </si>
  <si>
    <t>КОАТУУ</t>
  </si>
  <si>
    <t>Вид економічної діяльності</t>
  </si>
  <si>
    <t>КВЕД</t>
  </si>
  <si>
    <t>тис.грн.</t>
  </si>
  <si>
    <t>231</t>
  </si>
  <si>
    <t>у т. ч. в касі</t>
  </si>
  <si>
    <t>Б А Л А Н С</t>
  </si>
  <si>
    <t>ФОРМА № 1</t>
  </si>
  <si>
    <t>1801001</t>
  </si>
  <si>
    <t>Актив</t>
  </si>
  <si>
    <t>Код рядка</t>
  </si>
  <si>
    <t>На початок звітного періоду</t>
  </si>
  <si>
    <t>На кінець звітного періоду</t>
  </si>
  <si>
    <t>2</t>
  </si>
  <si>
    <t>3</t>
  </si>
  <si>
    <t>4</t>
  </si>
  <si>
    <t>I. НЕОБОРОТНІ АКТИВИ</t>
  </si>
  <si>
    <t>Нематеріальні активи:</t>
  </si>
  <si>
    <t>залишкова вартість</t>
  </si>
  <si>
    <t>первісна вартість</t>
  </si>
  <si>
    <t>011</t>
  </si>
  <si>
    <t>знос</t>
  </si>
  <si>
    <t>012</t>
  </si>
  <si>
    <t>Незавершене будівництво:</t>
  </si>
  <si>
    <t>Основні засоби:</t>
  </si>
  <si>
    <t>031</t>
  </si>
  <si>
    <t>032</t>
  </si>
  <si>
    <t>Відстрочені податкові зобов'язання</t>
  </si>
  <si>
    <t xml:space="preserve">Виробництво електроенергії </t>
  </si>
  <si>
    <t>035</t>
  </si>
  <si>
    <t>036</t>
  </si>
  <si>
    <t>накопичена амортизація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</si>
  <si>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</si>
  <si>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</si>
  <si>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</si>
  <si>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</si>
  <si>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045</t>
  </si>
  <si>
    <t>Довгострокова дебіторська заборгованість</t>
  </si>
  <si>
    <t>Відсрочені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</si>
  <si>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</si>
  <si>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</si>
  <si>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</si>
  <si>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</si>
  <si>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</si>
  <si>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</si>
  <si>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161</t>
  </si>
  <si>
    <t>резерв сумнівних боргів</t>
  </si>
  <si>
    <t>162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</si>
  <si>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</si>
  <si>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</si>
  <si>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</si>
  <si>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</si>
  <si>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</si>
  <si>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</si>
  <si>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</si>
  <si>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</si>
  <si>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</si>
  <si>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</si>
  <si>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в національній валюті</t>
  </si>
  <si>
    <t>в іноземній валюті</t>
  </si>
  <si>
    <t>240</t>
  </si>
  <si>
    <t>Інші оборотні активи</t>
  </si>
  <si>
    <t>Усього за розділом II</t>
  </si>
  <si>
    <t>260</t>
  </si>
  <si>
    <t>III. ВИТРАТИ МАЙБУТНІХ ПЕРІОДІВ</t>
  </si>
  <si>
    <t>БАЛАНС</t>
  </si>
  <si>
    <t>280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</si>
  <si>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</si>
  <si>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</si>
  <si>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</si>
  <si>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</si>
  <si>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</si>
  <si>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320</t>
  </si>
  <si>
    <t>Інший додатковий капітал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</si>
  <si>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</si>
  <si>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</si>
  <si>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</si>
  <si>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</si>
  <si>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</si>
  <si>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</si>
  <si>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</si>
  <si>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</si>
  <si>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380</t>
  </si>
  <si>
    <t>Забезпечення виплат персоналу</t>
  </si>
  <si>
    <t>400</t>
  </si>
  <si>
    <t>Інші забезпечення</t>
  </si>
  <si>
    <t>410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</si>
  <si>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</si>
  <si>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</si>
  <si>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</si>
  <si>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</si>
  <si>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</si>
  <si>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</si>
  <si>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</si>
  <si>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</si>
  <si>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Відсрочені податкові зобов'язання</t>
  </si>
  <si>
    <t>460</t>
  </si>
  <si>
    <t>Інші довгострокові  зобов'язання</t>
  </si>
  <si>
    <t>470</t>
  </si>
  <si>
    <t>Усього за розділом III</t>
  </si>
  <si>
    <t>480</t>
  </si>
  <si>
    <t xml:space="preserve"> 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</si>
  <si>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</si>
  <si>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</si>
  <si>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</si>
  <si>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</si>
  <si>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</si>
  <si>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</si>
  <si>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Кредиторська заборгованість за товари, роботи, послуги</t>
  </si>
  <si>
    <t>530</t>
  </si>
  <si>
    <t>Поточні зобов'язання за розрахунками:</t>
  </si>
  <si>
    <t>з одержаних авансів</t>
  </si>
  <si>
    <t>540</t>
  </si>
  <si>
    <t>550</t>
  </si>
  <si>
    <t>з позабюджетних платежів</t>
  </si>
  <si>
    <t>560</t>
  </si>
  <si>
    <t>зі страхування</t>
  </si>
  <si>
    <t>570</t>
  </si>
  <si>
    <t>з оплати праці</t>
  </si>
  <si>
    <t>580</t>
  </si>
  <si>
    <t>з учасниками</t>
  </si>
  <si>
    <t>590</t>
  </si>
  <si>
    <t>600</t>
  </si>
  <si>
    <t>Інші поточні зобов'язання</t>
  </si>
  <si>
    <t>610</t>
  </si>
  <si>
    <t>Усього за розділом IV</t>
  </si>
  <si>
    <t>620</t>
  </si>
  <si>
    <t>V. ДОХОДИ МАЙБУТНІХ ПЕРІОДІВ</t>
  </si>
  <si>
    <t>630</t>
  </si>
  <si>
    <t>640</t>
  </si>
  <si>
    <t>Керівник</t>
  </si>
  <si>
    <t>М.П.</t>
  </si>
  <si>
    <t>підпис</t>
  </si>
  <si>
    <t xml:space="preserve">  </t>
  </si>
  <si>
    <t>прізвище, ім'я, по батькові</t>
  </si>
  <si>
    <t>Залишок на початок року</t>
  </si>
  <si>
    <t xml:space="preserve"> </t>
  </si>
  <si>
    <t>за ЄДРПОУ</t>
  </si>
  <si>
    <t>Код за ДКУД</t>
  </si>
  <si>
    <t>1801003</t>
  </si>
  <si>
    <t>І. ФІНАНСОВІ РЕЗУЛЬТАТИ</t>
  </si>
  <si>
    <t>Стаття</t>
  </si>
  <si>
    <t>За звітний період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</si>
  <si>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</si>
  <si>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</si>
  <si>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</si>
  <si>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</si>
  <si>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</si>
  <si>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</si>
  <si>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</si>
  <si>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</si>
  <si>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</si>
  <si>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у капіталі</t>
  </si>
  <si>
    <t>Інші фінансові доходи</t>
  </si>
  <si>
    <t>Фінансові витрати</t>
  </si>
  <si>
    <t>Інші витрати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</si>
  <si>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</si>
  <si>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</si>
  <si>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</si>
  <si>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</si>
  <si>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</si>
  <si>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</si>
  <si>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</si>
  <si>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</si>
  <si>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</si>
  <si>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</si>
  <si>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ПАТ "Вінницяобленерго"</t>
  </si>
  <si>
    <t>ПАТ "Волиньобленерго"</t>
  </si>
  <si>
    <t>ПАТ "Центренерго"</t>
  </si>
  <si>
    <t>ПАТ "Донбасенерго"</t>
  </si>
  <si>
    <t>ПАТ "Донецькобленерго"</t>
  </si>
  <si>
    <t>ПАТ "Закарпаттяобленерго"</t>
  </si>
  <si>
    <t>ПАТ "Київенерго"</t>
  </si>
  <si>
    <t>ПАТ "Крименерго"</t>
  </si>
  <si>
    <t>ПАТ "Миколаївобленерго"</t>
  </si>
  <si>
    <t>ПАТ "Хмельницькобленерго"</t>
  </si>
  <si>
    <t>ПАТ "ЕК "Чернівціобленерго "</t>
  </si>
  <si>
    <t>Незавершені капітальні інвестиції</t>
  </si>
  <si>
    <t>ПАТ "Укргідроенерго"</t>
  </si>
  <si>
    <t>ПАТ "Дніпрообленерго"</t>
  </si>
  <si>
    <t>Складено (зробити позначку "v" у відповідній клітинці):</t>
  </si>
  <si>
    <t>Форма № 1</t>
  </si>
  <si>
    <t>за положеннями (стандартами) бухгалтерського обліку</t>
  </si>
  <si>
    <t>за міжнародними стандартами фінансової звітності</t>
  </si>
  <si>
    <t>Коди</t>
  </si>
  <si>
    <t>на  31 грудня  2011 р.</t>
  </si>
  <si>
    <t>ПАТ "ДТЕК Дніпроенерго"</t>
  </si>
  <si>
    <t>ПАТ "ДТЕК Західенерго"</t>
  </si>
  <si>
    <t>ПАТ "Дністровська ГАЕС"</t>
  </si>
  <si>
    <t>Національна акціонерна компанія "Енергетична компанія України"</t>
  </si>
  <si>
    <t>Додаток 1</t>
  </si>
  <si>
    <t xml:space="preserve">до Національного Положення (стандарту) </t>
  </si>
  <si>
    <t>бухгалтерського обліку</t>
  </si>
  <si>
    <t>1 "Загальні вимоги до фінансової звітності"</t>
  </si>
  <si>
    <t>Адреса, телефон</t>
  </si>
  <si>
    <t>Одиниця виміру:</t>
  </si>
  <si>
    <t>1000</t>
  </si>
  <si>
    <t>1001</t>
  </si>
  <si>
    <t>1002</t>
  </si>
  <si>
    <t>1005</t>
  </si>
  <si>
    <t>1010</t>
  </si>
  <si>
    <t>1011</t>
  </si>
  <si>
    <t>1012</t>
  </si>
  <si>
    <t>1015</t>
  </si>
  <si>
    <t>Довгострокові фінансові інвестиції:
які обліковуються за методом участі в капіталі інших підприємств</t>
  </si>
  <si>
    <t>1030</t>
  </si>
  <si>
    <t>1040</t>
  </si>
  <si>
    <t>1045</t>
  </si>
  <si>
    <t>Запаси</t>
  </si>
  <si>
    <t>1100</t>
  </si>
  <si>
    <t>1125</t>
  </si>
  <si>
    <t>Інвестиційна нерухомість
   Справедлива (залишкова) вартість івестиційної нерухомості</t>
  </si>
  <si>
    <t>1130</t>
  </si>
  <si>
    <t>1095</t>
  </si>
  <si>
    <t>Дебіторська заборгованість за розрахунками: 
    за виданими авансами</t>
  </si>
  <si>
    <t>1135</t>
  </si>
  <si>
    <t>у тому числі з податку на прибуток</t>
  </si>
  <si>
    <t>1136</t>
  </si>
  <si>
    <t>1145</t>
  </si>
  <si>
    <t>1155</t>
  </si>
  <si>
    <t>Гроші та їх  еквіваленти</t>
  </si>
  <si>
    <t>1165</t>
  </si>
  <si>
    <t>1190</t>
  </si>
  <si>
    <t>1195</t>
  </si>
  <si>
    <t>Дебіторська заборгованість за товари, роботи, послуги</t>
  </si>
  <si>
    <t>ІІI. Необоротні активи, утримувані для продажу та групи вибуття</t>
  </si>
  <si>
    <t>1200</t>
  </si>
  <si>
    <t>1300</t>
  </si>
  <si>
    <t>I. Необоротні активи</t>
  </si>
  <si>
    <t>II. Оборотні активи</t>
  </si>
  <si>
    <t>Баланс (Звіт про фінансовий стан)</t>
  </si>
  <si>
    <t>1035</t>
  </si>
  <si>
    <t>1090</t>
  </si>
  <si>
    <t>I. Власний капітал</t>
  </si>
  <si>
    <t>Капітал у дооцінках</t>
  </si>
  <si>
    <t>Додатковий капітал</t>
  </si>
  <si>
    <t>1400</t>
  </si>
  <si>
    <t>1405</t>
  </si>
  <si>
    <t>1410</t>
  </si>
  <si>
    <t>1415</t>
  </si>
  <si>
    <t>1420</t>
  </si>
  <si>
    <t>1425</t>
  </si>
  <si>
    <t>1430</t>
  </si>
  <si>
    <t>1495</t>
  </si>
  <si>
    <t>1500</t>
  </si>
  <si>
    <t>1510</t>
  </si>
  <si>
    <t>1515</t>
  </si>
  <si>
    <t>1520</t>
  </si>
  <si>
    <t>1525</t>
  </si>
  <si>
    <t>1595</t>
  </si>
  <si>
    <r>
      <t>II. Довгострокові зобов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язання і забезпечення</t>
    </r>
  </si>
  <si>
    <t>III. Поточні зобов'язання і забезпечення</t>
  </si>
  <si>
    <t>1600</t>
  </si>
  <si>
    <t>1610</t>
  </si>
  <si>
    <t>1615</t>
  </si>
  <si>
    <t>Поточна кредиторська заборгованість за:
  довгостроковими зобов'язаннями</t>
  </si>
  <si>
    <t xml:space="preserve">  товари, роботи, послуги</t>
  </si>
  <si>
    <t>розрахунками з бюджетом</t>
  </si>
  <si>
    <t>1620</t>
  </si>
  <si>
    <t>1621</t>
  </si>
  <si>
    <t>розрахунками зі страхування</t>
  </si>
  <si>
    <t>розрахунками з оплати праці</t>
  </si>
  <si>
    <t>1625</t>
  </si>
  <si>
    <t>1630</t>
  </si>
  <si>
    <t>1605</t>
  </si>
  <si>
    <t>1635</t>
  </si>
  <si>
    <t>за одержаними авансами</t>
  </si>
  <si>
    <t>1640</t>
  </si>
  <si>
    <t>за розрахунками з учасниками</t>
  </si>
  <si>
    <t>1645</t>
  </si>
  <si>
    <t>1660</t>
  </si>
  <si>
    <t>1665</t>
  </si>
  <si>
    <t>Доходи майбутніх періодів</t>
  </si>
  <si>
    <t>1690</t>
  </si>
  <si>
    <t>Усього за розділом IIІ</t>
  </si>
  <si>
    <t>IV. Зобов'язання, пов'язані з необоротними активами та групами вибуття, утримуваними для продажу, та групи вибуття</t>
  </si>
  <si>
    <t>1695</t>
  </si>
  <si>
    <t>1700</t>
  </si>
  <si>
    <t>1900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</si>
  <si>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Визначається в порядку, встановленому центральним органом 
виконавчої влади, що реалізує державну політику у сфері статистики</t>
    </r>
  </si>
  <si>
    <t xml:space="preserve">Поточні забезпечення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</si>
  <si>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</si>
  <si>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</si>
  <si>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</si>
  <si>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>Форма N 3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</si>
  <si>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</si>
  <si>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</si>
  <si>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</si>
  <si>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</si>
  <si>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</si>
  <si>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</si>
  <si>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Реалізації продукції (товарів, робіт, послуг)</t>
  </si>
  <si>
    <t>Цільового фінансування</t>
  </si>
  <si>
    <t>Інші надходження</t>
  </si>
  <si>
    <t>Товарів (робіт, послуг)</t>
  </si>
  <si>
    <t>Зобов’язань з податку на прибуток</t>
  </si>
  <si>
    <t>Інші витрачання</t>
  </si>
  <si>
    <t>II. Рух коштів у результаті інвестиційної діяльності</t>
  </si>
  <si>
    <t xml:space="preserve">            фінансових інвестицій</t>
  </si>
  <si>
    <t xml:space="preserve">            необоротних активів</t>
  </si>
  <si>
    <t>Інші платежі</t>
  </si>
  <si>
    <t>Ш. Рух коштів у результаті фінансової діяльності</t>
  </si>
  <si>
    <t>Погашення позик</t>
  </si>
  <si>
    <t>Залишок коштів на кінець року</t>
  </si>
  <si>
    <t xml:space="preserve">Керівник </t>
  </si>
  <si>
    <r>
      <t>Середня кількість працівників</t>
    </r>
    <r>
      <rPr>
        <vertAlign val="superscript"/>
        <sz val="12"/>
        <rFont val="Times New Roman"/>
        <family val="1"/>
      </rPr>
      <t>1</t>
    </r>
  </si>
  <si>
    <t>Звіт про рух грошових коштів ( за прямим методом)</t>
  </si>
  <si>
    <r>
      <t xml:space="preserve">Підприємство               </t>
    </r>
    <r>
      <rPr>
        <b/>
        <sz val="14"/>
        <rFont val="Times New Roman"/>
        <family val="1"/>
      </rPr>
      <t xml:space="preserve">  ПАТ "Центренерго"</t>
    </r>
  </si>
  <si>
    <t>3000</t>
  </si>
  <si>
    <t>Повернення податків і зборів</t>
  </si>
  <si>
    <t>3005</t>
  </si>
  <si>
    <t xml:space="preserve"> у тому числі податку на додану вартість</t>
  </si>
  <si>
    <t>3006</t>
  </si>
  <si>
    <t>3010</t>
  </si>
  <si>
    <t>3095</t>
  </si>
  <si>
    <t>3100</t>
  </si>
  <si>
    <t>Праці</t>
  </si>
  <si>
    <t>3105</t>
  </si>
  <si>
    <t>3110</t>
  </si>
  <si>
    <t>3116</t>
  </si>
  <si>
    <t>Зобов’язань з інших податків і зборів</t>
  </si>
  <si>
    <t>3118</t>
  </si>
  <si>
    <t>3190</t>
  </si>
  <si>
    <t>Надходження від реалізації:</t>
  </si>
  <si>
    <t>3200</t>
  </si>
  <si>
    <t>3205</t>
  </si>
  <si>
    <t xml:space="preserve">Надходження від отриманих: </t>
  </si>
  <si>
    <t xml:space="preserve">            відсотків</t>
  </si>
  <si>
    <t xml:space="preserve">            дивідендів</t>
  </si>
  <si>
    <t>3215</t>
  </si>
  <si>
    <t>3220</t>
  </si>
  <si>
    <t>3250</t>
  </si>
  <si>
    <t>Витрачання на придбання:</t>
  </si>
  <si>
    <t>3225</t>
  </si>
  <si>
    <t>3260</t>
  </si>
  <si>
    <t>3290</t>
  </si>
  <si>
    <t>3195</t>
  </si>
  <si>
    <t>3295</t>
  </si>
  <si>
    <t>Отримання позик</t>
  </si>
  <si>
    <t>3305</t>
  </si>
  <si>
    <t>3340</t>
  </si>
  <si>
    <t>3350</t>
  </si>
  <si>
    <t>3355</t>
  </si>
  <si>
    <t>3390</t>
  </si>
  <si>
    <t>3395</t>
  </si>
  <si>
    <t>3400</t>
  </si>
  <si>
    <t>3405</t>
  </si>
  <si>
    <t>3410</t>
  </si>
  <si>
    <t>3415</t>
  </si>
  <si>
    <t>ЗВІТ ПРО ВЛАСНИЙ КАПІТАЛ</t>
  </si>
  <si>
    <t>1801005</t>
  </si>
  <si>
    <t>Код ряд-ка</t>
  </si>
  <si>
    <t>1</t>
  </si>
  <si>
    <t>Скоригований залишок на початок року</t>
  </si>
  <si>
    <t>Чистий прибуток (збиток) за звітний період</t>
  </si>
  <si>
    <t>Розподіл прибутку:</t>
  </si>
  <si>
    <t>виплати власникам (дивіденди)</t>
  </si>
  <si>
    <t>Внески учасників:</t>
  </si>
  <si>
    <t>Вилучення капіталу:</t>
  </si>
  <si>
    <t>Разом зміни в капіталі</t>
  </si>
  <si>
    <t>Залишок на кінець року</t>
  </si>
  <si>
    <t>4000</t>
  </si>
  <si>
    <t>4005</t>
  </si>
  <si>
    <t>4010</t>
  </si>
  <si>
    <t>Іінші зміни</t>
  </si>
  <si>
    <t>4090</t>
  </si>
  <si>
    <t>4095</t>
  </si>
  <si>
    <t>Капітал в дооцінках</t>
  </si>
  <si>
    <t>Додатковий  капітал</t>
  </si>
  <si>
    <t>Нерозподілений прибуток(непокритий збиток)</t>
  </si>
  <si>
    <t>4100</t>
  </si>
  <si>
    <t>Інший сукупний дохід за звітний період</t>
  </si>
  <si>
    <t>4110</t>
  </si>
  <si>
    <t>4200</t>
  </si>
  <si>
    <t>Спрямування прибутку до зареєстрованого капіталу</t>
  </si>
  <si>
    <t>4205</t>
  </si>
  <si>
    <t>Відрахування до резервного капіталу</t>
  </si>
  <si>
    <t>4210</t>
  </si>
  <si>
    <t>4240</t>
  </si>
  <si>
    <t>Внески до капіталу</t>
  </si>
  <si>
    <t>Погашення заборгованості з капіталу</t>
  </si>
  <si>
    <t>4245</t>
  </si>
  <si>
    <t>Викуп акцій (часток)</t>
  </si>
  <si>
    <t>4260</t>
  </si>
  <si>
    <t>4265</t>
  </si>
  <si>
    <t>Перепродаж викуплених акцій (часток)</t>
  </si>
  <si>
    <t>4270</t>
  </si>
  <si>
    <t>Анулювання викуплених акцій (часток)</t>
  </si>
  <si>
    <t>4275</t>
  </si>
  <si>
    <t>Вилучення частки в капіталі</t>
  </si>
  <si>
    <t>Інші зміни в капіталі</t>
  </si>
  <si>
    <t>4290</t>
  </si>
  <si>
    <t>4295</t>
  </si>
  <si>
    <t>4300</t>
  </si>
  <si>
    <t>Звіт про фінансові результати (Звіт про сукупний дохід)</t>
  </si>
  <si>
    <t>Чистий дохід від реалізації продукції (товарів, робіт, послуг)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</si>
  <si>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</si>
  <si>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</si>
  <si>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</si>
  <si>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</si>
  <si>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</si>
  <si>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</si>
  <si>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</si>
  <si>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</si>
  <si>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</si>
  <si>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</si>
  <si>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</si>
  <si>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</si>
  <si>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</si>
  <si>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Інші доходи</t>
  </si>
  <si>
    <t>2250</t>
  </si>
  <si>
    <t>2255</t>
  </si>
  <si>
    <t>2270</t>
  </si>
  <si>
    <t>Фінансовий результат до оподаткування:</t>
  </si>
  <si>
    <t>2290</t>
  </si>
  <si>
    <t>2295</t>
  </si>
  <si>
    <t xml:space="preserve">Витрати(дохід) з податку на прибуток </t>
  </si>
  <si>
    <t>2300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</si>
  <si>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</si>
  <si>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</si>
  <si>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</si>
  <si>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</si>
  <si>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</si>
  <si>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</si>
  <si>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</si>
  <si>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</si>
  <si>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</si>
  <si>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</si>
  <si>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</si>
  <si>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2415</t>
  </si>
  <si>
    <t>Частка іншого сукупного доходу асоційованих та спільних підприємств</t>
  </si>
  <si>
    <t>Інший сукупний дохід</t>
  </si>
  <si>
    <t>2445</t>
  </si>
  <si>
    <t>2450</t>
  </si>
  <si>
    <t>Інший сукупний дохід до оподаткування</t>
  </si>
  <si>
    <t>Податок на прибуток, пов"язаний з іншим сукупним доходом</t>
  </si>
  <si>
    <t>2455</t>
  </si>
  <si>
    <t>2460</t>
  </si>
  <si>
    <t>Інший сукупний дохід після оподаткування</t>
  </si>
  <si>
    <t>Сукупний дохід (сума рядків 2350,2355 та 2460)</t>
  </si>
  <si>
    <t>2465</t>
  </si>
  <si>
    <t xml:space="preserve"> ІІІ. ЕЛЕМЕНТИ ОПЕРАЦІЙНИХ ВИТРАТ</t>
  </si>
  <si>
    <t>2500</t>
  </si>
  <si>
    <t>2505</t>
  </si>
  <si>
    <t>2510</t>
  </si>
  <si>
    <t>2515</t>
  </si>
  <si>
    <t>2520</t>
  </si>
  <si>
    <t>2550</t>
  </si>
  <si>
    <t>ІV. РОЗРАХУНОК ПОКАЗНИКІВ ПРИБУТКОВОСТІ АКЦІЙ</t>
  </si>
  <si>
    <t>2600</t>
  </si>
  <si>
    <t>2605</t>
  </si>
  <si>
    <t>2610</t>
  </si>
  <si>
    <t>2615</t>
  </si>
  <si>
    <t>2650</t>
  </si>
  <si>
    <t>ІI. СУКУПНИЙ ДОХІД</t>
  </si>
  <si>
    <t>22927045</t>
  </si>
  <si>
    <t>8038900000</t>
  </si>
  <si>
    <t>35.11</t>
  </si>
  <si>
    <t>Акціонерне Товариство</t>
  </si>
  <si>
    <t>"v"</t>
  </si>
  <si>
    <t>Довгострокові забезпечення</t>
  </si>
  <si>
    <t>Зареєстрований капітал</t>
  </si>
  <si>
    <t>4220</t>
  </si>
  <si>
    <t>Сума чистого прибутку на створення (цільових фондів)</t>
  </si>
  <si>
    <t>2015</t>
  </si>
  <si>
    <t>3117</t>
  </si>
  <si>
    <t>Зобов’язань з податку на додану вартість</t>
  </si>
  <si>
    <t>04053, м.Київ, в.Бульварно-Кудрявська 4</t>
  </si>
  <si>
    <t>30</t>
  </si>
  <si>
    <t>2015/30/09</t>
  </si>
  <si>
    <t>7802</t>
  </si>
  <si>
    <t>на 30 вересня 2015 р.</t>
  </si>
  <si>
    <t>Коземко О.М.</t>
  </si>
  <si>
    <t>Завальнюк І.О.</t>
  </si>
  <si>
    <t>2015/09/30</t>
  </si>
  <si>
    <t>за 9 місяців 2015 року</t>
  </si>
  <si>
    <t>09</t>
  </si>
  <si>
    <t xml:space="preserve"> 2015 | 09 | 30    </t>
  </si>
  <si>
    <t>Головний бухгалтер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</si>
</sst>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р_."/>
    <numFmt numFmtId="167" formatCode="#,##0.000"/>
    <numFmt numFmtId="168" formatCode="0.000"/>
    <numFmt numFmtId="169" formatCode="dd\.mm\.yy;@"/>
    <numFmt numFmtId="170" formatCode="#,##0.00000000"/>
    <numFmt numFmtId="171" formatCode="_-* #,##0.000_р_._-;\-* #,##0.000_р_._-;_-* &quot;-&quot;??_р_._-;_-@_-"/>
    <numFmt numFmtId="172" formatCode="#,##0_ ;\-#,##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color indexed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26"/>
      <color indexed="10"/>
      <name val="Wingdings 3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2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 Cyr"/>
      <family val="1"/>
    </font>
    <font>
      <b/>
      <sz val="8"/>
      <name val="Tahoma"/>
      <family val="2"/>
    </font>
    <font>
      <b/>
      <i/>
      <sz val="11"/>
      <name val="Times New Roman"/>
      <family val="1"/>
    </font>
    <font>
      <sz val="11"/>
      <color indexed="47"/>
      <name val="Times New Roman Cyr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alibri"/>
      <family val="2"/>
    </font>
    <font>
      <b/>
      <i/>
      <u val="single"/>
      <sz val="10"/>
      <color indexed="34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3"/>
      <name val="Times New Roman Cyr"/>
      <family val="1"/>
    </font>
    <font>
      <sz val="11"/>
      <color indexed="13"/>
      <name val="Times New Roman Cyr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26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6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637">
    <xf numFmtId="3" fontId="0" fillId="0" borderId="0" xfId="0" applyAlignment="1">
      <alignment/>
    </xf>
    <xf numFmtId="49" fontId="8" fillId="0" borderId="0" xfId="53" applyNumberFormat="1" applyFont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" fontId="8" fillId="0" borderId="0" xfId="53" applyNumberFormat="1" applyFont="1">
      <alignment/>
      <protection/>
    </xf>
    <xf numFmtId="49" fontId="9" fillId="0" borderId="10" xfId="53" applyNumberFormat="1" applyFont="1" applyBorder="1" applyAlignment="1">
      <alignment horizontal="center"/>
      <protection/>
    </xf>
    <xf numFmtId="49" fontId="8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Protection="1">
      <alignment/>
      <protection locked="0"/>
    </xf>
    <xf numFmtId="4" fontId="10" fillId="0" borderId="0" xfId="53" applyNumberFormat="1" applyFont="1" applyProtection="1">
      <alignment/>
      <protection locked="0"/>
    </xf>
    <xf numFmtId="3" fontId="7" fillId="0" borderId="0" xfId="42" applyNumberFormat="1" applyFont="1" applyAlignment="1" applyProtection="1">
      <alignment/>
      <protection/>
    </xf>
    <xf numFmtId="3" fontId="7" fillId="0" borderId="0" xfId="42" applyNumberFormat="1" applyFont="1" applyBorder="1" applyAlignment="1" applyProtection="1">
      <alignment vertical="center" shrinkToFit="1"/>
      <protection/>
    </xf>
    <xf numFmtId="4" fontId="11" fillId="0" borderId="0" xfId="53" applyNumberFormat="1" applyFont="1" applyAlignment="1" applyProtection="1">
      <alignment horizontal="right"/>
      <protection locked="0"/>
    </xf>
    <xf numFmtId="4" fontId="9" fillId="0" borderId="0" xfId="53" applyNumberFormat="1" applyFont="1" applyProtection="1">
      <alignment/>
      <protection locked="0"/>
    </xf>
    <xf numFmtId="0" fontId="14" fillId="0" borderId="0" xfId="53" applyNumberFormat="1" applyFont="1" applyProtection="1">
      <alignment/>
      <protection/>
    </xf>
    <xf numFmtId="49" fontId="9" fillId="0" borderId="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Alignment="1">
      <alignment horizontal="right"/>
      <protection/>
    </xf>
    <xf numFmtId="4" fontId="9" fillId="0" borderId="0" xfId="53" applyNumberFormat="1" applyFont="1" applyAlignment="1">
      <alignment horizontal="right"/>
      <protection/>
    </xf>
    <xf numFmtId="49" fontId="11" fillId="33" borderId="11" xfId="53" applyNumberFormat="1" applyFont="1" applyFill="1" applyBorder="1" applyAlignment="1">
      <alignment horizontal="center" vertical="top" wrapText="1"/>
      <protection/>
    </xf>
    <xf numFmtId="4" fontId="16" fillId="0" borderId="0" xfId="53" applyNumberFormat="1" applyFont="1">
      <alignment/>
      <protection/>
    </xf>
    <xf numFmtId="3" fontId="9" fillId="0" borderId="12" xfId="53" applyNumberFormat="1" applyFont="1" applyBorder="1" applyAlignment="1" applyProtection="1">
      <alignment horizontal="right" vertical="center" wrapText="1"/>
      <protection locked="0"/>
    </xf>
    <xf numFmtId="3" fontId="10" fillId="0" borderId="0" xfId="0" applyFont="1" applyAlignment="1">
      <alignment/>
    </xf>
    <xf numFmtId="0" fontId="8" fillId="0" borderId="0" xfId="53" applyNumberFormat="1" applyFont="1">
      <alignment/>
      <protection/>
    </xf>
    <xf numFmtId="3" fontId="8" fillId="0" borderId="10" xfId="53" applyNumberFormat="1" applyFont="1" applyBorder="1" applyAlignment="1" applyProtection="1">
      <alignment horizontal="right" vertical="center"/>
      <protection locked="0"/>
    </xf>
    <xf numFmtId="3" fontId="8" fillId="0" borderId="13" xfId="53" applyNumberFormat="1" applyFont="1" applyBorder="1" applyAlignment="1" applyProtection="1">
      <alignment horizontal="right" vertical="center"/>
      <protection locked="0"/>
    </xf>
    <xf numFmtId="3" fontId="9" fillId="34" borderId="14" xfId="53" applyNumberFormat="1" applyFont="1" applyFill="1" applyBorder="1" applyAlignment="1" applyProtection="1">
      <alignment horizontal="right" vertical="center"/>
      <protection/>
    </xf>
    <xf numFmtId="4" fontId="17" fillId="0" borderId="0" xfId="53" applyNumberFormat="1" applyFont="1" applyBorder="1" applyAlignment="1">
      <alignment horizontal="center" vertical="top" wrapText="1"/>
      <protection/>
    </xf>
    <xf numFmtId="4" fontId="8" fillId="0" borderId="0" xfId="53" applyNumberFormat="1" applyFont="1" applyBorder="1">
      <alignment/>
      <protection/>
    </xf>
    <xf numFmtId="49" fontId="18" fillId="0" borderId="0" xfId="53" applyNumberFormat="1" applyFont="1" applyBorder="1" applyAlignment="1">
      <alignment horizontal="right"/>
      <protection/>
    </xf>
    <xf numFmtId="3" fontId="8" fillId="0" borderId="13" xfId="53" applyNumberFormat="1" applyFont="1" applyFill="1" applyBorder="1" applyAlignment="1" applyProtection="1">
      <alignment horizontal="right" vertical="center"/>
      <protection locked="0"/>
    </xf>
    <xf numFmtId="3" fontId="11" fillId="0" borderId="0" xfId="0" applyFont="1" applyAlignment="1" applyProtection="1">
      <alignment horizontal="center"/>
      <protection locked="0"/>
    </xf>
    <xf numFmtId="3" fontId="19" fillId="0" borderId="15" xfId="0" applyFont="1" applyBorder="1" applyAlignment="1">
      <alignment/>
    </xf>
    <xf numFmtId="3" fontId="11" fillId="0" borderId="0" xfId="0" applyFont="1" applyAlignment="1">
      <alignment/>
    </xf>
    <xf numFmtId="3" fontId="16" fillId="0" borderId="0" xfId="0" applyFont="1" applyAlignment="1">
      <alignment horizontal="center" vertical="top"/>
    </xf>
    <xf numFmtId="3" fontId="16" fillId="0" borderId="0" xfId="0" applyFont="1" applyBorder="1" applyAlignment="1">
      <alignment horizontal="center" vertical="top"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6" fillId="0" borderId="0" xfId="53" applyNumberFormat="1" applyFont="1" applyAlignment="1">
      <alignment horizontal="center"/>
      <protection/>
    </xf>
    <xf numFmtId="4" fontId="26" fillId="0" borderId="0" xfId="53" applyNumberFormat="1" applyFont="1">
      <alignment/>
      <protection/>
    </xf>
    <xf numFmtId="49" fontId="26" fillId="0" borderId="0" xfId="53" applyNumberFormat="1" applyFont="1" applyAlignment="1" applyProtection="1">
      <alignment horizontal="center"/>
      <protection locked="0"/>
    </xf>
    <xf numFmtId="4" fontId="28" fillId="0" borderId="0" xfId="53" applyNumberFormat="1" applyFont="1" applyAlignment="1">
      <alignment horizontal="right"/>
      <protection/>
    </xf>
    <xf numFmtId="4" fontId="26" fillId="0" borderId="0" xfId="53" applyNumberFormat="1" applyFont="1" applyProtection="1">
      <alignment/>
      <protection locked="0"/>
    </xf>
    <xf numFmtId="49" fontId="30" fillId="35" borderId="0" xfId="53" applyNumberFormat="1" applyFont="1" applyFill="1" applyBorder="1" applyAlignment="1">
      <alignment horizontal="center" wrapText="1" shrinkToFit="1"/>
      <protection/>
    </xf>
    <xf numFmtId="4" fontId="31" fillId="0" borderId="0" xfId="53" applyNumberFormat="1" applyFont="1" applyAlignment="1">
      <alignment horizontal="right"/>
      <protection/>
    </xf>
    <xf numFmtId="0" fontId="3" fillId="0" borderId="0" xfId="55" applyFill="1" applyAlignment="1">
      <alignment horizontal="center" wrapText="1" shrinkToFit="1"/>
      <protection/>
    </xf>
    <xf numFmtId="49" fontId="30" fillId="0" borderId="16" xfId="53" applyNumberFormat="1" applyFont="1" applyBorder="1" applyAlignment="1">
      <alignment horizontal="center" vertical="top" wrapText="1"/>
      <protection/>
    </xf>
    <xf numFmtId="49" fontId="30" fillId="0" borderId="17" xfId="53" applyNumberFormat="1" applyFont="1" applyBorder="1" applyAlignment="1">
      <alignment horizontal="center" vertical="top" wrapText="1"/>
      <protection/>
    </xf>
    <xf numFmtId="49" fontId="30" fillId="0" borderId="16" xfId="53" applyNumberFormat="1" applyFont="1" applyBorder="1" applyAlignment="1">
      <alignment horizontal="center"/>
      <protection/>
    </xf>
    <xf numFmtId="49" fontId="30" fillId="0" borderId="17" xfId="53" applyNumberFormat="1" applyFont="1" applyBorder="1" applyAlignment="1">
      <alignment horizontal="center"/>
      <protection/>
    </xf>
    <xf numFmtId="49" fontId="30" fillId="0" borderId="18" xfId="53" applyNumberFormat="1" applyFont="1" applyBorder="1" applyAlignment="1">
      <alignment horizontal="center" vertical="center" wrapText="1"/>
      <protection/>
    </xf>
    <xf numFmtId="3" fontId="29" fillId="0" borderId="19" xfId="53" applyNumberFormat="1" applyFont="1" applyBorder="1" applyAlignment="1" applyProtection="1">
      <alignment horizontal="right" vertical="center" wrapText="1"/>
      <protection locked="0"/>
    </xf>
    <xf numFmtId="49" fontId="31" fillId="0" borderId="20" xfId="53" applyNumberFormat="1" applyFont="1" applyBorder="1" applyAlignment="1">
      <alignment horizontal="center" vertical="center"/>
      <protection/>
    </xf>
    <xf numFmtId="3" fontId="32" fillId="0" borderId="21" xfId="53" applyNumberFormat="1" applyFont="1" applyBorder="1" applyAlignment="1" applyProtection="1">
      <alignment horizontal="right" vertical="center"/>
      <protection locked="0"/>
    </xf>
    <xf numFmtId="3" fontId="32" fillId="34" borderId="13" xfId="53" applyNumberFormat="1" applyFont="1" applyFill="1" applyBorder="1" applyAlignment="1" applyProtection="1">
      <alignment horizontal="right" vertical="center"/>
      <protection/>
    </xf>
    <xf numFmtId="3" fontId="32" fillId="0" borderId="13" xfId="53" applyNumberFormat="1" applyFont="1" applyBorder="1" applyAlignment="1" applyProtection="1">
      <alignment horizontal="right" vertical="center"/>
      <protection locked="0"/>
    </xf>
    <xf numFmtId="49" fontId="31" fillId="36" borderId="20" xfId="53" applyNumberFormat="1" applyFont="1" applyFill="1" applyBorder="1" applyAlignment="1">
      <alignment horizontal="center" vertical="center"/>
      <protection/>
    </xf>
    <xf numFmtId="49" fontId="30" fillId="0" borderId="20" xfId="53" applyNumberFormat="1" applyFont="1" applyBorder="1" applyAlignment="1">
      <alignment horizontal="center" vertical="center" wrapText="1"/>
      <protection/>
    </xf>
    <xf numFmtId="0" fontId="3" fillId="0" borderId="0" xfId="55">
      <alignment/>
      <protection/>
    </xf>
    <xf numFmtId="49" fontId="31" fillId="0" borderId="22" xfId="53" applyNumberFormat="1" applyFont="1" applyBorder="1" applyAlignment="1">
      <alignment horizontal="center" vertical="center"/>
      <protection/>
    </xf>
    <xf numFmtId="49" fontId="31" fillId="0" borderId="16" xfId="53" applyNumberFormat="1" applyFont="1" applyBorder="1" applyAlignment="1">
      <alignment horizontal="center" vertical="center"/>
      <protection/>
    </xf>
    <xf numFmtId="3" fontId="32" fillId="34" borderId="23" xfId="53" applyNumberFormat="1" applyFont="1" applyFill="1" applyBorder="1" applyAlignment="1" applyProtection="1">
      <alignment horizontal="right" vertical="center"/>
      <protection/>
    </xf>
    <xf numFmtId="4" fontId="33" fillId="0" borderId="0" xfId="53" applyNumberFormat="1" applyFont="1" applyBorder="1" applyAlignment="1">
      <alignment horizontal="center" vertical="top" wrapText="1"/>
      <protection/>
    </xf>
    <xf numFmtId="49" fontId="26" fillId="0" borderId="0" xfId="53" applyNumberFormat="1" applyFont="1" applyBorder="1" applyAlignment="1">
      <alignment horizontal="center" vertical="top"/>
      <protection/>
    </xf>
    <xf numFmtId="49" fontId="34" fillId="0" borderId="0" xfId="53" applyNumberFormat="1" applyFont="1" applyBorder="1" applyAlignment="1">
      <alignment horizontal="right"/>
      <protection/>
    </xf>
    <xf numFmtId="49" fontId="35" fillId="0" borderId="23" xfId="53" applyNumberFormat="1" applyFont="1" applyBorder="1" applyAlignment="1">
      <alignment horizontal="center"/>
      <protection/>
    </xf>
    <xf numFmtId="3" fontId="29" fillId="0" borderId="24" xfId="53" applyNumberFormat="1" applyFont="1" applyBorder="1" applyAlignment="1" applyProtection="1">
      <alignment horizontal="right" vertical="center" wrapText="1"/>
      <protection locked="0"/>
    </xf>
    <xf numFmtId="0" fontId="30" fillId="0" borderId="0" xfId="55" applyFont="1" applyFill="1" applyBorder="1" applyAlignment="1">
      <alignment horizontal="center"/>
      <protection/>
    </xf>
    <xf numFmtId="0" fontId="36" fillId="0" borderId="0" xfId="55" applyFont="1" applyFill="1" applyBorder="1">
      <alignment/>
      <protection/>
    </xf>
    <xf numFmtId="4" fontId="26" fillId="0" borderId="0" xfId="53" applyNumberFormat="1" applyFont="1" applyFill="1" applyBorder="1">
      <alignment/>
      <protection/>
    </xf>
    <xf numFmtId="49" fontId="24" fillId="0" borderId="0" xfId="55" applyNumberFormat="1" applyFont="1" applyFill="1" applyBorder="1" applyAlignment="1" applyProtection="1">
      <alignment horizontal="center" wrapText="1"/>
      <protection locked="0"/>
    </xf>
    <xf numFmtId="3" fontId="32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0" xfId="55" applyFont="1" applyFill="1" applyBorder="1">
      <alignment/>
      <protection/>
    </xf>
    <xf numFmtId="0" fontId="37" fillId="0" borderId="0" xfId="55" applyFont="1" applyFill="1" applyBorder="1" applyAlignment="1">
      <alignment horizontal="center" vertical="top"/>
      <protection/>
    </xf>
    <xf numFmtId="0" fontId="24" fillId="0" borderId="0" xfId="55" applyFont="1" applyFill="1" applyBorder="1">
      <alignment/>
      <protection/>
    </xf>
    <xf numFmtId="0" fontId="30" fillId="0" borderId="0" xfId="55" applyFont="1">
      <alignment/>
      <protection/>
    </xf>
    <xf numFmtId="0" fontId="37" fillId="0" borderId="0" xfId="55" applyFont="1" applyAlignment="1">
      <alignment horizontal="center" vertical="top"/>
      <protection/>
    </xf>
    <xf numFmtId="0" fontId="37" fillId="0" borderId="0" xfId="55" applyFont="1" applyBorder="1" applyAlignment="1">
      <alignment horizontal="center" vertical="top"/>
      <protection/>
    </xf>
    <xf numFmtId="0" fontId="24" fillId="0" borderId="0" xfId="55" applyFont="1">
      <alignment/>
      <protection/>
    </xf>
    <xf numFmtId="0" fontId="26" fillId="0" borderId="0" xfId="53" applyFont="1">
      <alignment/>
      <protection/>
    </xf>
    <xf numFmtId="0" fontId="40" fillId="0" borderId="0" xfId="53" applyFont="1">
      <alignment/>
      <protection/>
    </xf>
    <xf numFmtId="0" fontId="26" fillId="0" borderId="0" xfId="53" applyFont="1" applyProtection="1">
      <alignment/>
      <protection locked="0"/>
    </xf>
    <xf numFmtId="4" fontId="37" fillId="0" borderId="0" xfId="53" applyNumberFormat="1" applyFont="1">
      <alignment/>
      <protection/>
    </xf>
    <xf numFmtId="0" fontId="37" fillId="0" borderId="0" xfId="53" applyFont="1">
      <alignment/>
      <protection/>
    </xf>
    <xf numFmtId="4" fontId="26" fillId="0" borderId="0" xfId="53" applyNumberFormat="1" applyFont="1" applyFill="1">
      <alignment/>
      <protection/>
    </xf>
    <xf numFmtId="0" fontId="26" fillId="0" borderId="0" xfId="53" applyFont="1" applyFill="1" applyBorder="1">
      <alignment/>
      <protection/>
    </xf>
    <xf numFmtId="3" fontId="26" fillId="0" borderId="0" xfId="53" applyNumberFormat="1" applyFont="1" applyFill="1" applyBorder="1" applyAlignment="1" applyProtection="1">
      <alignment horizontal="right" vertical="center"/>
      <protection locked="0"/>
    </xf>
    <xf numFmtId="4" fontId="26" fillId="0" borderId="0" xfId="53" applyNumberFormat="1" applyFont="1" applyBorder="1">
      <alignment/>
      <protection/>
    </xf>
    <xf numFmtId="0" fontId="37" fillId="0" borderId="0" xfId="53" applyFont="1" applyFill="1" applyBorder="1">
      <alignment/>
      <protection/>
    </xf>
    <xf numFmtId="3" fontId="24" fillId="0" borderId="0" xfId="0" applyFont="1" applyAlignment="1">
      <alignment/>
    </xf>
    <xf numFmtId="3" fontId="30" fillId="0" borderId="0" xfId="0" applyFont="1" applyAlignment="1">
      <alignment/>
    </xf>
    <xf numFmtId="49" fontId="26" fillId="0" borderId="0" xfId="53" applyNumberFormat="1" applyFont="1" applyBorder="1" applyAlignment="1">
      <alignment horizontal="center"/>
      <protection/>
    </xf>
    <xf numFmtId="49" fontId="31" fillId="37" borderId="20" xfId="53" applyNumberFormat="1" applyFont="1" applyFill="1" applyBorder="1" applyAlignment="1">
      <alignment horizontal="center" vertical="center"/>
      <protection/>
    </xf>
    <xf numFmtId="3" fontId="32" fillId="0" borderId="25" xfId="53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>
      <alignment/>
    </xf>
    <xf numFmtId="49" fontId="18" fillId="0" borderId="0" xfId="53" applyNumberFormat="1" applyFont="1" applyAlignment="1">
      <alignment horizontal="right"/>
      <protection/>
    </xf>
    <xf numFmtId="49" fontId="25" fillId="0" borderId="0" xfId="53" applyNumberFormat="1" applyFont="1" applyAlignment="1">
      <alignment horizontal="center"/>
      <protection/>
    </xf>
    <xf numFmtId="4" fontId="10" fillId="0" borderId="0" xfId="53" applyNumberFormat="1" applyFont="1">
      <alignment/>
      <protection/>
    </xf>
    <xf numFmtId="3" fontId="25" fillId="0" borderId="0" xfId="0" applyFont="1" applyAlignment="1">
      <alignment horizontal="right"/>
    </xf>
    <xf numFmtId="4" fontId="25" fillId="0" borderId="0" xfId="53" applyNumberFormat="1" applyFont="1" applyAlignment="1">
      <alignment horizontal="right"/>
      <protection/>
    </xf>
    <xf numFmtId="4" fontId="25" fillId="0" borderId="0" xfId="53" applyNumberFormat="1" applyFont="1" applyAlignment="1" applyProtection="1">
      <alignment horizontal="right"/>
      <protection locked="0"/>
    </xf>
    <xf numFmtId="49" fontId="8" fillId="0" borderId="0" xfId="53" applyNumberFormat="1" applyFont="1" applyBorder="1" applyAlignment="1" applyProtection="1">
      <alignment horizontal="center"/>
      <protection locked="0"/>
    </xf>
    <xf numFmtId="49" fontId="9" fillId="0" borderId="1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Protection="1">
      <alignment/>
      <protection locked="0"/>
    </xf>
    <xf numFmtId="49" fontId="16" fillId="0" borderId="14" xfId="53" applyNumberFormat="1" applyFont="1" applyBorder="1" applyAlignment="1">
      <alignment horizontal="center"/>
      <protection/>
    </xf>
    <xf numFmtId="49" fontId="16" fillId="0" borderId="23" xfId="53" applyNumberFormat="1" applyFont="1" applyBorder="1" applyAlignment="1">
      <alignment horizontal="center"/>
      <protection/>
    </xf>
    <xf numFmtId="3" fontId="8" fillId="0" borderId="21" xfId="53" applyNumberFormat="1" applyFont="1" applyBorder="1" applyAlignment="1" applyProtection="1">
      <alignment horizontal="right" vertical="center"/>
      <protection locked="0"/>
    </xf>
    <xf numFmtId="3" fontId="8" fillId="34" borderId="10" xfId="53" applyNumberFormat="1" applyFont="1" applyFill="1" applyBorder="1" applyAlignment="1" applyProtection="1">
      <alignment horizontal="right" vertical="center"/>
      <protection/>
    </xf>
    <xf numFmtId="3" fontId="8" fillId="34" borderId="21" xfId="53" applyNumberFormat="1" applyFont="1" applyFill="1" applyBorder="1" applyAlignment="1" applyProtection="1">
      <alignment horizontal="right" vertical="center"/>
      <protection/>
    </xf>
    <xf numFmtId="49" fontId="8" fillId="0" borderId="0" xfId="53" applyNumberFormat="1" applyFont="1" applyBorder="1" applyAlignment="1">
      <alignment horizontal="center" vertical="top"/>
      <protection/>
    </xf>
    <xf numFmtId="49" fontId="9" fillId="0" borderId="12" xfId="53" applyNumberFormat="1" applyFont="1" applyBorder="1" applyAlignment="1">
      <alignment horizontal="center" vertical="top"/>
      <protection/>
    </xf>
    <xf numFmtId="3" fontId="8" fillId="0" borderId="26" xfId="53" applyNumberFormat="1" applyFont="1" applyBorder="1" applyAlignment="1">
      <alignment horizontal="right" vertical="center"/>
      <protection/>
    </xf>
    <xf numFmtId="3" fontId="8" fillId="0" borderId="24" xfId="53" applyNumberFormat="1" applyFont="1" applyBorder="1" applyAlignment="1">
      <alignment horizontal="right" vertical="center"/>
      <protection/>
    </xf>
    <xf numFmtId="3" fontId="8" fillId="34" borderId="27" xfId="53" applyNumberFormat="1" applyFont="1" applyFill="1" applyBorder="1" applyAlignment="1" applyProtection="1">
      <alignment horizontal="right" vertical="center"/>
      <protection/>
    </xf>
    <xf numFmtId="3" fontId="8" fillId="0" borderId="27" xfId="53" applyNumberFormat="1" applyFont="1" applyBorder="1" applyAlignment="1" applyProtection="1">
      <alignment horizontal="right" vertical="center"/>
      <protection locked="0"/>
    </xf>
    <xf numFmtId="3" fontId="8" fillId="0" borderId="26" xfId="53" applyNumberFormat="1" applyFont="1" applyBorder="1" applyAlignment="1" applyProtection="1">
      <alignment horizontal="right" vertical="center"/>
      <protection locked="0"/>
    </xf>
    <xf numFmtId="3" fontId="8" fillId="0" borderId="19" xfId="53" applyNumberFormat="1" applyFont="1" applyBorder="1" applyAlignment="1" applyProtection="1">
      <alignment horizontal="right" vertical="center"/>
      <protection locked="0"/>
    </xf>
    <xf numFmtId="3" fontId="8" fillId="0" borderId="24" xfId="53" applyNumberFormat="1" applyFont="1" applyBorder="1" applyAlignment="1" applyProtection="1">
      <alignment horizontal="right" vertical="center"/>
      <protection locked="0"/>
    </xf>
    <xf numFmtId="49" fontId="31" fillId="37" borderId="16" xfId="53" applyNumberFormat="1" applyFont="1" applyFill="1" applyBorder="1" applyAlignment="1">
      <alignment horizontal="center" vertical="center"/>
      <protection/>
    </xf>
    <xf numFmtId="3" fontId="9" fillId="34" borderId="28" xfId="53" applyNumberFormat="1" applyFont="1" applyFill="1" applyBorder="1" applyAlignment="1" applyProtection="1">
      <alignment horizontal="right" vertical="center"/>
      <protection/>
    </xf>
    <xf numFmtId="49" fontId="9" fillId="0" borderId="0" xfId="53" applyNumberFormat="1" applyFont="1" applyAlignment="1" applyProtection="1">
      <alignment horizontal="left"/>
      <protection locked="0"/>
    </xf>
    <xf numFmtId="3" fontId="8" fillId="34" borderId="13" xfId="53" applyNumberFormat="1" applyFont="1" applyFill="1" applyBorder="1" applyAlignment="1" applyProtection="1">
      <alignment horizontal="right" vertical="center"/>
      <protection/>
    </xf>
    <xf numFmtId="3" fontId="8" fillId="34" borderId="23" xfId="53" applyNumberFormat="1" applyFont="1" applyFill="1" applyBorder="1" applyAlignment="1" applyProtection="1">
      <alignment horizontal="right" vertical="center"/>
      <protection/>
    </xf>
    <xf numFmtId="49" fontId="30" fillId="37" borderId="0" xfId="53" applyNumberFormat="1" applyFont="1" applyFill="1" applyBorder="1" applyAlignment="1">
      <alignment horizontal="center" wrapText="1" shrinkToFit="1"/>
      <protection/>
    </xf>
    <xf numFmtId="49" fontId="30" fillId="38" borderId="0" xfId="53" applyNumberFormat="1" applyFont="1" applyFill="1" applyBorder="1" applyAlignment="1">
      <alignment horizontal="center" wrapText="1" shrinkToFit="1"/>
      <protection/>
    </xf>
    <xf numFmtId="49" fontId="30" fillId="39" borderId="0" xfId="53" applyNumberFormat="1" applyFont="1" applyFill="1" applyBorder="1" applyAlignment="1">
      <alignment horizontal="center" wrapText="1" shrinkToFit="1"/>
      <protection/>
    </xf>
    <xf numFmtId="3" fontId="26" fillId="0" borderId="0" xfId="53" applyNumberFormat="1" applyFont="1">
      <alignment/>
      <protection/>
    </xf>
    <xf numFmtId="3" fontId="0" fillId="0" borderId="0" xfId="0" applyAlignment="1">
      <alignment/>
    </xf>
    <xf numFmtId="4" fontId="8" fillId="0" borderId="0" xfId="53" applyNumberFormat="1" applyFont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left" vertical="center" wrapText="1"/>
      <protection/>
    </xf>
    <xf numFmtId="49" fontId="41" fillId="0" borderId="0" xfId="53" applyNumberFormat="1" applyFont="1" applyFill="1" applyBorder="1" applyAlignment="1">
      <alignment horizontal="center" vertical="center"/>
      <protection/>
    </xf>
    <xf numFmtId="3" fontId="9" fillId="0" borderId="0" xfId="53" applyNumberFormat="1" applyFont="1" applyFill="1" applyBorder="1" applyAlignment="1" applyProtection="1">
      <alignment horizontal="right" vertical="center"/>
      <protection/>
    </xf>
    <xf numFmtId="3" fontId="11" fillId="0" borderId="0" xfId="53" applyNumberFormat="1" applyFont="1" applyFill="1" applyBorder="1" applyAlignment="1" applyProtection="1">
      <alignment horizontal="left" vertical="center"/>
      <protection/>
    </xf>
    <xf numFmtId="3" fontId="11" fillId="0" borderId="0" xfId="53" applyNumberFormat="1" applyFont="1" applyFill="1" applyBorder="1" applyAlignment="1" applyProtection="1">
      <alignment horizontal="right" vertical="center"/>
      <protection/>
    </xf>
    <xf numFmtId="49" fontId="11" fillId="0" borderId="0" xfId="53" applyNumberFormat="1" applyFont="1" applyBorder="1" applyAlignment="1">
      <alignment horizontal="center"/>
      <protection/>
    </xf>
    <xf numFmtId="4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 vertical="top"/>
      <protection/>
    </xf>
    <xf numFmtId="49" fontId="13" fillId="40" borderId="14" xfId="53" applyNumberFormat="1" applyFont="1" applyFill="1" applyBorder="1" applyAlignment="1">
      <alignment horizontal="center" vertical="center"/>
      <protection/>
    </xf>
    <xf numFmtId="3" fontId="20" fillId="0" borderId="10" xfId="53" applyNumberFormat="1" applyFont="1" applyBorder="1" applyAlignment="1" applyProtection="1">
      <alignment horizontal="right" vertical="center"/>
      <protection locked="0"/>
    </xf>
    <xf numFmtId="3" fontId="13" fillId="0" borderId="10" xfId="53" applyNumberFormat="1" applyFont="1" applyBorder="1" applyAlignment="1" applyProtection="1">
      <alignment horizontal="right" vertical="center" wrapText="1"/>
      <protection locked="0"/>
    </xf>
    <xf numFmtId="3" fontId="20" fillId="0" borderId="10" xfId="53" applyNumberFormat="1" applyFont="1" applyFill="1" applyBorder="1" applyAlignment="1" applyProtection="1">
      <alignment horizontal="right" vertical="center"/>
      <protection locked="0"/>
    </xf>
    <xf numFmtId="49" fontId="9" fillId="0" borderId="0" xfId="53" applyNumberFormat="1" applyFont="1" applyAlignment="1" applyProtection="1">
      <alignment horizontal="left" indent="2"/>
      <protection locked="0"/>
    </xf>
    <xf numFmtId="49" fontId="39" fillId="0" borderId="0" xfId="53" applyNumberFormat="1" applyFont="1" applyFill="1" applyBorder="1" applyAlignment="1" applyProtection="1">
      <alignment horizontal="left" wrapText="1"/>
      <protection locked="0"/>
    </xf>
    <xf numFmtId="49" fontId="10" fillId="0" borderId="10" xfId="53" applyNumberFormat="1" applyFont="1" applyBorder="1" applyAlignment="1">
      <alignment horizontal="center"/>
      <protection/>
    </xf>
    <xf numFmtId="3" fontId="13" fillId="0" borderId="24" xfId="53" applyNumberFormat="1" applyFont="1" applyBorder="1" applyAlignment="1" applyProtection="1">
      <alignment horizontal="right" vertical="center" wrapText="1"/>
      <protection locked="0"/>
    </xf>
    <xf numFmtId="3" fontId="20" fillId="0" borderId="13" xfId="53" applyNumberFormat="1" applyFont="1" applyBorder="1" applyAlignment="1" applyProtection="1">
      <alignment horizontal="right" vertical="center"/>
      <protection locked="0"/>
    </xf>
    <xf numFmtId="3" fontId="20" fillId="0" borderId="13" xfId="53" applyNumberFormat="1" applyFont="1" applyFill="1" applyBorder="1" applyAlignment="1" applyProtection="1">
      <alignment horizontal="right" vertical="center"/>
      <protection locked="0"/>
    </xf>
    <xf numFmtId="49" fontId="10" fillId="0" borderId="10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top"/>
      <protection/>
    </xf>
    <xf numFmtId="49" fontId="10" fillId="0" borderId="10" xfId="53" applyNumberFormat="1" applyFont="1" applyBorder="1" applyAlignment="1">
      <alignment horizontal="center" vertical="top"/>
      <protection/>
    </xf>
    <xf numFmtId="49" fontId="11" fillId="0" borderId="14" xfId="53" applyNumberFormat="1" applyFont="1" applyBorder="1" applyAlignment="1">
      <alignment horizontal="center" vertical="top"/>
      <protection/>
    </xf>
    <xf numFmtId="49" fontId="10" fillId="0" borderId="14" xfId="53" applyNumberFormat="1" applyFont="1" applyBorder="1" applyAlignment="1">
      <alignment horizontal="center" vertical="top"/>
      <protection/>
    </xf>
    <xf numFmtId="170" fontId="8" fillId="0" borderId="27" xfId="53" applyNumberFormat="1" applyFont="1" applyBorder="1" applyAlignment="1" applyProtection="1">
      <alignment horizontal="right" vertical="center"/>
      <protection locked="0"/>
    </xf>
    <xf numFmtId="170" fontId="8" fillId="0" borderId="13" xfId="53" applyNumberFormat="1" applyFont="1" applyBorder="1" applyAlignment="1" applyProtection="1">
      <alignment horizontal="right" vertical="center"/>
      <protection locked="0"/>
    </xf>
    <xf numFmtId="170" fontId="8" fillId="0" borderId="29" xfId="53" applyNumberFormat="1" applyFont="1" applyBorder="1" applyAlignment="1" applyProtection="1">
      <alignment horizontal="right" vertical="center"/>
      <protection locked="0"/>
    </xf>
    <xf numFmtId="170" fontId="8" fillId="0" borderId="23" xfId="53" applyNumberFormat="1" applyFont="1" applyBorder="1" applyAlignment="1" applyProtection="1">
      <alignment horizontal="right" vertical="center"/>
      <protection locked="0"/>
    </xf>
    <xf numFmtId="49" fontId="11" fillId="0" borderId="0" xfId="53" applyNumberFormat="1" applyFont="1" applyFill="1" applyBorder="1" applyAlignment="1" applyProtection="1">
      <alignment horizontal="center"/>
      <protection locked="0"/>
    </xf>
    <xf numFmtId="49" fontId="20" fillId="0" borderId="10" xfId="53" applyNumberFormat="1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4" fontId="12" fillId="0" borderId="0" xfId="53" applyNumberFormat="1" applyFont="1" applyAlignment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Border="1" applyAlignment="1">
      <alignment vertical="center" wrapText="1"/>
      <protection/>
    </xf>
    <xf numFmtId="49" fontId="10" fillId="0" borderId="0" xfId="53" applyNumberFormat="1" applyFont="1" applyBorder="1" applyAlignment="1">
      <alignment horizontal="center" vertical="center" wrapText="1"/>
      <protection/>
    </xf>
    <xf numFmtId="49" fontId="9" fillId="0" borderId="30" xfId="53" applyNumberFormat="1" applyFont="1" applyBorder="1" applyAlignment="1">
      <alignment wrapText="1"/>
      <protection/>
    </xf>
    <xf numFmtId="49" fontId="20" fillId="0" borderId="0" xfId="0" applyNumberFormat="1" applyFont="1" applyAlignment="1">
      <alignment/>
    </xf>
    <xf numFmtId="0" fontId="24" fillId="0" borderId="0" xfId="54" applyFont="1">
      <alignment/>
      <protection/>
    </xf>
    <xf numFmtId="49" fontId="20" fillId="0" borderId="0" xfId="0" applyNumberFormat="1" applyFont="1" applyAlignment="1">
      <alignment horizontal="left"/>
    </xf>
    <xf numFmtId="0" fontId="46" fillId="0" borderId="0" xfId="42" applyFont="1" applyAlignment="1" applyProtection="1">
      <alignment/>
      <protection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3" fontId="24" fillId="0" borderId="0" xfId="54" applyNumberFormat="1" applyFont="1">
      <alignment/>
      <protection/>
    </xf>
    <xf numFmtId="49" fontId="47" fillId="0" borderId="0" xfId="0" applyNumberFormat="1" applyFont="1" applyAlignment="1">
      <alignment/>
    </xf>
    <xf numFmtId="49" fontId="49" fillId="0" borderId="0" xfId="0" applyNumberFormat="1" applyFont="1" applyAlignment="1">
      <alignment horizontal="justify" vertical="top" wrapText="1"/>
    </xf>
    <xf numFmtId="49" fontId="47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42" fillId="0" borderId="31" xfId="0" applyNumberFormat="1" applyFont="1" applyBorder="1" applyAlignment="1">
      <alignment horizontal="center" wrapText="1"/>
    </xf>
    <xf numFmtId="0" fontId="42" fillId="0" borderId="26" xfId="0" applyNumberFormat="1" applyFont="1" applyBorder="1" applyAlignment="1">
      <alignment horizontal="center" wrapText="1"/>
    </xf>
    <xf numFmtId="0" fontId="42" fillId="0" borderId="19" xfId="0" applyNumberFormat="1" applyFont="1" applyBorder="1" applyAlignment="1">
      <alignment horizontal="center" wrapText="1"/>
    </xf>
    <xf numFmtId="0" fontId="42" fillId="0" borderId="32" xfId="0" applyNumberFormat="1" applyFont="1" applyBorder="1" applyAlignment="1">
      <alignment horizontal="center" wrapText="1"/>
    </xf>
    <xf numFmtId="0" fontId="42" fillId="0" borderId="33" xfId="0" applyNumberFormat="1" applyFont="1" applyBorder="1" applyAlignment="1">
      <alignment horizontal="center" wrapText="1"/>
    </xf>
    <xf numFmtId="0" fontId="42" fillId="0" borderId="34" xfId="0" applyNumberFormat="1" applyFont="1" applyBorder="1" applyAlignment="1">
      <alignment horizontal="center" wrapText="1"/>
    </xf>
    <xf numFmtId="0" fontId="43" fillId="33" borderId="35" xfId="0" applyNumberFormat="1" applyFont="1" applyFill="1" applyBorder="1" applyAlignment="1">
      <alignment horizontal="center" wrapText="1"/>
    </xf>
    <xf numFmtId="0" fontId="43" fillId="33" borderId="36" xfId="0" applyNumberFormat="1" applyFont="1" applyFill="1" applyBorder="1" applyAlignment="1">
      <alignment horizontal="center" wrapText="1"/>
    </xf>
    <xf numFmtId="0" fontId="43" fillId="33" borderId="17" xfId="0" applyNumberFormat="1" applyFont="1" applyFill="1" applyBorder="1" applyAlignment="1">
      <alignment horizontal="center" wrapText="1"/>
    </xf>
    <xf numFmtId="0" fontId="43" fillId="33" borderId="37" xfId="0" applyNumberFormat="1" applyFont="1" applyFill="1" applyBorder="1" applyAlignment="1">
      <alignment horizontal="center" wrapText="1"/>
    </xf>
    <xf numFmtId="0" fontId="43" fillId="33" borderId="38" xfId="0" applyNumberFormat="1" applyFont="1" applyFill="1" applyBorder="1" applyAlignment="1">
      <alignment horizontal="center" wrapText="1"/>
    </xf>
    <xf numFmtId="0" fontId="43" fillId="33" borderId="39" xfId="0" applyNumberFormat="1" applyFont="1" applyFill="1" applyBorder="1" applyAlignment="1">
      <alignment horizontal="center" wrapText="1"/>
    </xf>
    <xf numFmtId="0" fontId="24" fillId="0" borderId="0" xfId="54" applyFont="1" applyAlignment="1">
      <alignment horizontal="right" vertical="center" indent="2"/>
      <protection/>
    </xf>
    <xf numFmtId="49" fontId="8" fillId="0" borderId="0" xfId="0" applyNumberFormat="1" applyFont="1" applyAlignment="1">
      <alignment horizontal="justify"/>
    </xf>
    <xf numFmtId="49" fontId="28" fillId="0" borderId="0" xfId="53" applyNumberFormat="1" applyFont="1" applyBorder="1" applyAlignment="1">
      <alignment vertical="top" wrapText="1"/>
      <protection/>
    </xf>
    <xf numFmtId="49" fontId="31" fillId="0" borderId="0" xfId="53" applyNumberFormat="1" applyFont="1" applyBorder="1" applyAlignment="1">
      <alignment horizontal="center" vertical="top"/>
      <protection/>
    </xf>
    <xf numFmtId="0" fontId="52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36" fillId="0" borderId="15" xfId="54" applyFont="1" applyBorder="1">
      <alignment/>
      <protection/>
    </xf>
    <xf numFmtId="0" fontId="24" fillId="0" borderId="15" xfId="54" applyFont="1" applyBorder="1">
      <alignment/>
      <protection/>
    </xf>
    <xf numFmtId="4" fontId="26" fillId="0" borderId="0" xfId="53" applyNumberFormat="1" applyFont="1" applyBorder="1" applyAlignment="1">
      <alignment/>
      <protection/>
    </xf>
    <xf numFmtId="4" fontId="53" fillId="0" borderId="0" xfId="53" applyNumberFormat="1" applyFont="1" applyBorder="1" applyAlignment="1">
      <alignment/>
      <protection/>
    </xf>
    <xf numFmtId="4" fontId="53" fillId="0" borderId="0" xfId="53" applyNumberFormat="1" applyFont="1" applyBorder="1">
      <alignment/>
      <protection/>
    </xf>
    <xf numFmtId="49" fontId="11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Border="1" applyAlignment="1" applyProtection="1">
      <alignment horizontal="center"/>
      <protection locked="0"/>
    </xf>
    <xf numFmtId="4" fontId="10" fillId="0" borderId="0" xfId="53" applyNumberFormat="1" applyFont="1" applyFill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1" fillId="0" borderId="11" xfId="53" applyNumberFormat="1" applyFont="1" applyFill="1" applyBorder="1" applyAlignment="1">
      <alignment horizontal="center" vertical="top" wrapText="1"/>
      <protection/>
    </xf>
    <xf numFmtId="49" fontId="11" fillId="0" borderId="40" xfId="53" applyNumberFormat="1" applyFont="1" applyFill="1" applyBorder="1" applyAlignment="1">
      <alignment horizontal="center" vertical="top" wrapText="1"/>
      <protection/>
    </xf>
    <xf numFmtId="49" fontId="11" fillId="0" borderId="14" xfId="53" applyNumberFormat="1" applyFont="1" applyFill="1" applyBorder="1" applyAlignment="1">
      <alignment horizontal="center"/>
      <protection/>
    </xf>
    <xf numFmtId="49" fontId="11" fillId="0" borderId="23" xfId="53" applyNumberFormat="1" applyFont="1" applyFill="1" applyBorder="1" applyAlignment="1">
      <alignment horizontal="center"/>
      <protection/>
    </xf>
    <xf numFmtId="3" fontId="13" fillId="0" borderId="11" xfId="53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3" applyNumberFormat="1" applyFont="1" applyFill="1" applyBorder="1" applyAlignment="1" applyProtection="1">
      <alignment horizontal="right" vertical="center" wrapText="1"/>
      <protection locked="0"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3" fontId="13" fillId="7" borderId="10" xfId="53" applyNumberFormat="1" applyFont="1" applyFill="1" applyBorder="1" applyAlignment="1" applyProtection="1">
      <alignment horizontal="right" vertical="center"/>
      <protection/>
    </xf>
    <xf numFmtId="3" fontId="13" fillId="7" borderId="13" xfId="53" applyNumberFormat="1" applyFont="1" applyFill="1" applyBorder="1" applyAlignment="1" applyProtection="1">
      <alignment horizontal="right" vertical="center"/>
      <protection/>
    </xf>
    <xf numFmtId="3" fontId="13" fillId="7" borderId="14" xfId="53" applyNumberFormat="1" applyFont="1" applyFill="1" applyBorder="1" applyAlignment="1" applyProtection="1">
      <alignment horizontal="right" vertical="center"/>
      <protection/>
    </xf>
    <xf numFmtId="49" fontId="20" fillId="0" borderId="0" xfId="53" applyNumberFormat="1" applyFont="1" applyAlignment="1" applyProtection="1">
      <alignment horizontal="left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49" fontId="20" fillId="0" borderId="0" xfId="53" applyNumberFormat="1" applyFont="1" applyAlignment="1" applyProtection="1">
      <alignment horizontal="left" indent="2"/>
      <protection locked="0"/>
    </xf>
    <xf numFmtId="49" fontId="55" fillId="0" borderId="0" xfId="53" applyNumberFormat="1" applyFont="1" applyFill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center" wrapText="1"/>
    </xf>
    <xf numFmtId="3" fontId="48" fillId="0" borderId="0" xfId="0" applyNumberFormat="1" applyFont="1" applyAlignment="1">
      <alignment horizontal="center"/>
    </xf>
    <xf numFmtId="4" fontId="20" fillId="0" borderId="0" xfId="53" applyNumberFormat="1" applyFont="1" applyAlignment="1">
      <alignment horizontal="right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Alignment="1">
      <alignment horizontal="left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43" fillId="33" borderId="41" xfId="0" applyNumberFormat="1" applyFont="1" applyFill="1" applyBorder="1" applyAlignment="1">
      <alignment horizontal="center" wrapText="1"/>
    </xf>
    <xf numFmtId="0" fontId="43" fillId="33" borderId="42" xfId="0" applyNumberFormat="1" applyFont="1" applyFill="1" applyBorder="1" applyAlignment="1">
      <alignment horizontal="center" wrapText="1"/>
    </xf>
    <xf numFmtId="0" fontId="43" fillId="33" borderId="43" xfId="0" applyNumberFormat="1" applyFont="1" applyFill="1" applyBorder="1" applyAlignment="1">
      <alignment horizontal="center" wrapText="1"/>
    </xf>
    <xf numFmtId="49" fontId="18" fillId="0" borderId="0" xfId="53" applyNumberFormat="1" applyFont="1" applyAlignment="1">
      <alignment horizontal="center"/>
      <protection/>
    </xf>
    <xf numFmtId="0" fontId="25" fillId="0" borderId="0" xfId="54" applyFont="1" applyAlignment="1">
      <alignment horizontal="right"/>
      <protection/>
    </xf>
    <xf numFmtId="0" fontId="10" fillId="0" borderId="0" xfId="54" applyFont="1">
      <alignment/>
      <protection/>
    </xf>
    <xf numFmtId="4" fontId="18" fillId="0" borderId="0" xfId="53" applyNumberFormat="1" applyFont="1" applyAlignment="1">
      <alignment horizontal="right"/>
      <protection/>
    </xf>
    <xf numFmtId="0" fontId="10" fillId="0" borderId="0" xfId="54" applyFont="1" applyProtection="1">
      <alignment/>
      <protection locked="0"/>
    </xf>
    <xf numFmtId="49" fontId="17" fillId="0" borderId="0" xfId="53" applyNumberFormat="1" applyFont="1" applyAlignment="1" applyProtection="1">
      <alignment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49" fontId="13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Alignment="1">
      <alignment horizontal="left"/>
      <protection/>
    </xf>
    <xf numFmtId="49" fontId="16" fillId="0" borderId="14" xfId="53" applyNumberFormat="1" applyFont="1" applyBorder="1" applyAlignment="1">
      <alignment horizontal="center" vertical="center"/>
      <protection/>
    </xf>
    <xf numFmtId="49" fontId="16" fillId="0" borderId="23" xfId="53" applyNumberFormat="1" applyFont="1" applyBorder="1" applyAlignment="1">
      <alignment horizontal="center" vertical="center"/>
      <protection/>
    </xf>
    <xf numFmtId="0" fontId="56" fillId="0" borderId="0" xfId="54" applyFont="1">
      <alignment/>
      <protection/>
    </xf>
    <xf numFmtId="49" fontId="16" fillId="0" borderId="10" xfId="53" applyNumberFormat="1" applyFont="1" applyBorder="1" applyAlignment="1" applyProtection="1">
      <alignment horizontal="center" vertical="center"/>
      <protection/>
    </xf>
    <xf numFmtId="3" fontId="10" fillId="0" borderId="10" xfId="53" applyNumberFormat="1" applyFont="1" applyBorder="1" applyAlignment="1" applyProtection="1">
      <alignment horizontal="right" vertical="center" shrinkToFit="1"/>
      <protection locked="0"/>
    </xf>
    <xf numFmtId="3" fontId="10" fillId="0" borderId="13" xfId="53" applyNumberFormat="1" applyFont="1" applyBorder="1" applyAlignment="1" applyProtection="1">
      <alignment horizontal="right" vertical="center" shrinkToFit="1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right" vertical="center" shrinkToFit="1"/>
      <protection/>
    </xf>
    <xf numFmtId="49" fontId="9" fillId="0" borderId="44" xfId="53" applyNumberFormat="1" applyFont="1" applyBorder="1" applyAlignment="1">
      <alignment horizontal="left" vertical="center" wrapText="1" indent="1"/>
      <protection/>
    </xf>
    <xf numFmtId="49" fontId="9" fillId="0" borderId="0" xfId="53" applyNumberFormat="1" applyFont="1" applyBorder="1" applyAlignment="1">
      <alignment horizontal="left" vertical="center" wrapText="1" indent="1"/>
      <protection/>
    </xf>
    <xf numFmtId="49" fontId="15" fillId="0" borderId="0" xfId="53" applyNumberFormat="1" applyFont="1" applyBorder="1" applyAlignment="1">
      <alignment horizontal="center" vertical="top"/>
      <protection/>
    </xf>
    <xf numFmtId="4" fontId="11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34" xfId="53" applyNumberFormat="1" applyFont="1" applyBorder="1" applyAlignment="1">
      <alignment horizontal="right" vertical="center" shrinkToFit="1"/>
      <protection/>
    </xf>
    <xf numFmtId="49" fontId="25" fillId="0" borderId="34" xfId="53" applyNumberFormat="1" applyFont="1" applyBorder="1" applyAlignment="1">
      <alignment horizontal="right" vertical="center" shrinkToFi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 applyProtection="1">
      <alignment horizontal="right" vertical="center" shrinkToFit="1"/>
      <protection locked="0"/>
    </xf>
    <xf numFmtId="49" fontId="11" fillId="0" borderId="40" xfId="53" applyNumberFormat="1" applyFont="1" applyBorder="1" applyAlignment="1">
      <alignment horizontal="right" vertical="center" shrinkToFit="1"/>
      <protection/>
    </xf>
    <xf numFmtId="49" fontId="10" fillId="0" borderId="14" xfId="53" applyNumberFormat="1" applyFont="1" applyBorder="1" applyAlignment="1" applyProtection="1">
      <alignment horizontal="right" vertical="center" shrinkToFit="1"/>
      <protection locked="0"/>
    </xf>
    <xf numFmtId="49" fontId="10" fillId="0" borderId="23" xfId="53" applyNumberFormat="1" applyFont="1" applyBorder="1" applyAlignment="1">
      <alignment horizontal="right" vertical="center" shrinkToFit="1"/>
      <protection/>
    </xf>
    <xf numFmtId="3" fontId="10" fillId="0" borderId="12" xfId="54" applyNumberFormat="1" applyFont="1" applyBorder="1" applyAlignment="1" applyProtection="1">
      <alignment horizontal="right" vertical="center" shrinkToFit="1"/>
      <protection locked="0"/>
    </xf>
    <xf numFmtId="3" fontId="10" fillId="0" borderId="24" xfId="53" applyNumberFormat="1" applyFont="1" applyBorder="1" applyAlignment="1">
      <alignment horizontal="right" vertical="center" shrinkToFit="1"/>
      <protection/>
    </xf>
    <xf numFmtId="3" fontId="10" fillId="0" borderId="27" xfId="53" applyNumberFormat="1" applyFont="1" applyBorder="1" applyAlignment="1" applyProtection="1">
      <alignment horizontal="right" vertical="center" shrinkToFit="1"/>
      <protection locked="0"/>
    </xf>
    <xf numFmtId="3" fontId="10" fillId="0" borderId="12" xfId="53" applyNumberFormat="1" applyFont="1" applyBorder="1" applyAlignment="1" applyProtection="1">
      <alignment horizontal="right" vertical="center" shrinkToFit="1"/>
      <protection locked="0"/>
    </xf>
    <xf numFmtId="3" fontId="10" fillId="0" borderId="26" xfId="53" applyNumberFormat="1" applyFont="1" applyBorder="1" applyAlignment="1" applyProtection="1">
      <alignment horizontal="right" vertical="center" shrinkToFit="1"/>
      <protection locked="0"/>
    </xf>
    <xf numFmtId="49" fontId="13" fillId="0" borderId="0" xfId="53" applyNumberFormat="1" applyFont="1" applyBorder="1" applyAlignment="1">
      <alignment vertical="top" wrapText="1"/>
      <protection/>
    </xf>
    <xf numFmtId="49" fontId="9" fillId="0" borderId="0" xfId="53" applyNumberFormat="1" applyFont="1" applyBorder="1" applyAlignment="1">
      <alignment horizontal="center" vertical="top"/>
      <protection/>
    </xf>
    <xf numFmtId="0" fontId="11" fillId="0" borderId="0" xfId="54" applyFont="1" applyAlignment="1">
      <alignment horizontal="center"/>
      <protection/>
    </xf>
    <xf numFmtId="0" fontId="16" fillId="0" borderId="0" xfId="54" applyFont="1" applyAlignment="1">
      <alignment horizontal="center" vertical="top"/>
      <protection/>
    </xf>
    <xf numFmtId="0" fontId="11" fillId="0" borderId="0" xfId="54" applyFont="1">
      <alignment/>
      <protection/>
    </xf>
    <xf numFmtId="0" fontId="24" fillId="0" borderId="0" xfId="54" applyFont="1" applyFill="1">
      <alignment/>
      <protection/>
    </xf>
    <xf numFmtId="4" fontId="13" fillId="0" borderId="0" xfId="53" applyNumberFormat="1" applyFont="1" applyBorder="1" applyProtection="1">
      <alignment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/>
    </xf>
    <xf numFmtId="0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Border="1" applyAlignment="1" applyProtection="1">
      <alignment horizontal="right"/>
      <protection locked="0"/>
    </xf>
    <xf numFmtId="49" fontId="13" fillId="0" borderId="0" xfId="53" applyNumberFormat="1" applyFont="1" applyAlignment="1" applyProtection="1">
      <alignment horizontal="left"/>
      <protection locked="0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40" xfId="53" applyNumberFormat="1" applyFont="1" applyFill="1" applyBorder="1" applyAlignment="1">
      <alignment horizontal="center" vertical="center" wrapText="1"/>
      <protection/>
    </xf>
    <xf numFmtId="4" fontId="9" fillId="0" borderId="33" xfId="53" applyNumberFormat="1" applyFont="1" applyBorder="1" applyAlignment="1" applyProtection="1">
      <alignment horizontal="center"/>
      <protection locked="0"/>
    </xf>
    <xf numFmtId="4" fontId="13" fillId="0" borderId="33" xfId="53" applyNumberFormat="1" applyFont="1" applyBorder="1" applyAlignment="1" applyProtection="1">
      <alignment horizontal="right"/>
      <protection locked="0"/>
    </xf>
    <xf numFmtId="49" fontId="15" fillId="0" borderId="10" xfId="53" applyNumberFormat="1" applyFont="1" applyFill="1" applyBorder="1" applyAlignment="1">
      <alignment horizontal="center" vertical="center"/>
      <protection/>
    </xf>
    <xf numFmtId="3" fontId="11" fillId="0" borderId="10" xfId="53" applyNumberFormat="1" applyFont="1" applyFill="1" applyBorder="1" applyAlignment="1" applyProtection="1">
      <alignment horizontal="right" vertical="center" shrinkToFit="1"/>
      <protection/>
    </xf>
    <xf numFmtId="3" fontId="23" fillId="0" borderId="13" xfId="54" applyNumberFormat="1" applyFont="1" applyFill="1" applyBorder="1" applyAlignment="1">
      <alignment horizontal="right" vertical="center"/>
      <protection/>
    </xf>
    <xf numFmtId="49" fontId="15" fillId="0" borderId="12" xfId="53" applyNumberFormat="1" applyFont="1" applyBorder="1" applyAlignment="1">
      <alignment horizontal="center" vertical="center"/>
      <protection/>
    </xf>
    <xf numFmtId="49" fontId="15" fillId="0" borderId="10" xfId="53" applyNumberFormat="1" applyFont="1" applyBorder="1" applyAlignment="1" applyProtection="1">
      <alignment horizontal="center"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49" fontId="15" fillId="0" borderId="14" xfId="53" applyNumberFormat="1" applyFont="1" applyFill="1" applyBorder="1" applyAlignment="1">
      <alignment horizontal="center" vertical="center"/>
      <protection/>
    </xf>
    <xf numFmtId="4" fontId="20" fillId="0" borderId="0" xfId="53" applyNumberFormat="1" applyFont="1" applyBorder="1" applyAlignment="1">
      <alignment horizontal="right"/>
      <protection/>
    </xf>
    <xf numFmtId="49" fontId="10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Fill="1" applyAlignment="1" applyProtection="1">
      <alignment horizontal="left"/>
      <protection locked="0"/>
    </xf>
    <xf numFmtId="4" fontId="13" fillId="0" borderId="0" xfId="53" applyNumberFormat="1" applyFont="1" applyFill="1" applyProtection="1">
      <alignment/>
      <protection locked="0"/>
    </xf>
    <xf numFmtId="0" fontId="9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Alignment="1" applyProtection="1">
      <alignment horizontal="right"/>
      <protection locked="0"/>
    </xf>
    <xf numFmtId="4" fontId="20" fillId="0" borderId="0" xfId="53" applyNumberFormat="1" applyFont="1" applyProtection="1">
      <alignment/>
      <protection locked="0"/>
    </xf>
    <xf numFmtId="49" fontId="8" fillId="0" borderId="0" xfId="53" applyNumberFormat="1" applyFont="1" applyBorder="1" applyAlignment="1" applyProtection="1">
      <alignment/>
      <protection locked="0"/>
    </xf>
    <xf numFmtId="1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3" fontId="9" fillId="0" borderId="11" xfId="53" applyNumberFormat="1" applyFont="1" applyBorder="1" applyAlignment="1" applyProtection="1">
      <alignment horizontal="right"/>
      <protection locked="0"/>
    </xf>
    <xf numFmtId="3" fontId="9" fillId="0" borderId="40" xfId="53" applyNumberFormat="1" applyFont="1" applyBorder="1" applyAlignment="1" applyProtection="1">
      <alignment horizontal="right"/>
      <protection locked="0"/>
    </xf>
    <xf numFmtId="3" fontId="8" fillId="0" borderId="10" xfId="53" applyNumberFormat="1" applyFont="1" applyBorder="1" applyAlignment="1" applyProtection="1">
      <alignment horizontal="right"/>
      <protection locked="0"/>
    </xf>
    <xf numFmtId="3" fontId="8" fillId="0" borderId="13" xfId="53" applyNumberFormat="1" applyFont="1" applyBorder="1" applyAlignment="1" applyProtection="1">
      <alignment horizontal="right"/>
      <protection locked="0"/>
    </xf>
    <xf numFmtId="3" fontId="8" fillId="0" borderId="21" xfId="53" applyNumberFormat="1" applyFont="1" applyBorder="1" applyAlignment="1" applyProtection="1">
      <alignment horizontal="right"/>
      <protection locked="0"/>
    </xf>
    <xf numFmtId="3" fontId="8" fillId="0" borderId="27" xfId="53" applyNumberFormat="1" applyFont="1" applyFill="1" applyBorder="1" applyAlignment="1" applyProtection="1">
      <alignment horizontal="right" vertical="center"/>
      <protection locked="0"/>
    </xf>
    <xf numFmtId="3" fontId="8" fillId="0" borderId="21" xfId="53" applyNumberFormat="1" applyFont="1" applyFill="1" applyBorder="1" applyAlignment="1" applyProtection="1">
      <alignment horizontal="right" vertical="center"/>
      <protection locked="0"/>
    </xf>
    <xf numFmtId="49" fontId="13" fillId="33" borderId="11" xfId="53" applyNumberFormat="1" applyFont="1" applyFill="1" applyBorder="1" applyAlignment="1">
      <alignment horizontal="center" vertical="center" wrapText="1"/>
      <protection/>
    </xf>
    <xf numFmtId="49" fontId="13" fillId="33" borderId="40" xfId="53" applyNumberFormat="1" applyFont="1" applyFill="1" applyBorder="1" applyAlignment="1">
      <alignment horizontal="center" vertical="center" wrapText="1"/>
      <protection/>
    </xf>
    <xf numFmtId="3" fontId="8" fillId="0" borderId="27" xfId="53" applyNumberFormat="1" applyFont="1" applyFill="1" applyBorder="1" applyAlignment="1" applyProtection="1">
      <alignment horizontal="right" vertical="center"/>
      <protection/>
    </xf>
    <xf numFmtId="3" fontId="8" fillId="0" borderId="21" xfId="53" applyNumberFormat="1" applyFont="1" applyFill="1" applyBorder="1" applyAlignment="1" applyProtection="1">
      <alignment horizontal="right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0" fillId="0" borderId="11" xfId="53" applyNumberFormat="1" applyFont="1" applyBorder="1" applyAlignment="1">
      <alignment horizontal="center" vertical="center"/>
      <protection/>
    </xf>
    <xf numFmtId="3" fontId="8" fillId="0" borderId="45" xfId="53" applyNumberFormat="1" applyFont="1" applyFill="1" applyBorder="1" applyAlignment="1" applyProtection="1">
      <alignment horizontal="right" vertical="center"/>
      <protection/>
    </xf>
    <xf numFmtId="3" fontId="8" fillId="0" borderId="46" xfId="53" applyNumberFormat="1" applyFont="1" applyFill="1" applyBorder="1" applyAlignment="1" applyProtection="1">
      <alignment horizontal="right" vertical="center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 applyProtection="1">
      <alignment horizontal="center"/>
      <protection locked="0"/>
    </xf>
    <xf numFmtId="172" fontId="11" fillId="0" borderId="0" xfId="63" applyNumberFormat="1" applyFont="1" applyBorder="1" applyAlignment="1">
      <alignment horizontal="center" vertical="center"/>
    </xf>
    <xf numFmtId="49" fontId="15" fillId="0" borderId="11" xfId="53" applyNumberFormat="1" applyFont="1" applyFill="1" applyBorder="1" applyAlignment="1">
      <alignment horizontal="center" vertical="center"/>
      <protection/>
    </xf>
    <xf numFmtId="3" fontId="11" fillId="0" borderId="11" xfId="53" applyNumberFormat="1" applyFont="1" applyFill="1" applyBorder="1" applyAlignment="1" applyProtection="1">
      <alignment horizontal="right" vertical="center" shrinkToFit="1"/>
      <protection locked="0"/>
    </xf>
    <xf numFmtId="3" fontId="11" fillId="0" borderId="40" xfId="53" applyNumberFormat="1" applyFont="1" applyFill="1" applyBorder="1" applyAlignment="1" applyProtection="1">
      <alignment horizontal="right" vertical="center" shrinkToFit="1"/>
      <protection/>
    </xf>
    <xf numFmtId="172" fontId="11" fillId="0" borderId="14" xfId="63" applyNumberFormat="1" applyFont="1" applyBorder="1" applyAlignment="1">
      <alignment horizontal="right" vertical="center"/>
    </xf>
    <xf numFmtId="3" fontId="11" fillId="0" borderId="14" xfId="53" applyNumberFormat="1" applyFont="1" applyFill="1" applyBorder="1" applyAlignment="1" applyProtection="1">
      <alignment horizontal="right" vertical="center" shrinkToFit="1"/>
      <protection/>
    </xf>
    <xf numFmtId="172" fontId="11" fillId="0" borderId="23" xfId="63" applyNumberFormat="1" applyFont="1" applyBorder="1" applyAlignment="1">
      <alignment horizontal="right" vertical="center"/>
    </xf>
    <xf numFmtId="3" fontId="9" fillId="0" borderId="29" xfId="53" applyNumberFormat="1" applyFont="1" applyFill="1" applyBorder="1" applyAlignment="1" applyProtection="1">
      <alignment horizontal="right" vertical="center"/>
      <protection locked="0"/>
    </xf>
    <xf numFmtId="4" fontId="11" fillId="0" borderId="10" xfId="53" applyNumberFormat="1" applyFont="1" applyBorder="1" applyAlignment="1" applyProtection="1">
      <alignment horizontal="center"/>
      <protection locked="0"/>
    </xf>
    <xf numFmtId="3" fontId="10" fillId="0" borderId="12" xfId="54" applyNumberFormat="1" applyFont="1" applyFill="1" applyBorder="1" applyAlignment="1" applyProtection="1">
      <alignment horizontal="right" vertical="center" shrinkToFit="1"/>
      <protection locked="0"/>
    </xf>
    <xf numFmtId="3" fontId="8" fillId="0" borderId="26" xfId="53" applyNumberFormat="1" applyFont="1" applyFill="1" applyBorder="1" applyAlignment="1" applyProtection="1">
      <alignment horizontal="right" vertical="center"/>
      <protection locked="0"/>
    </xf>
    <xf numFmtId="4" fontId="8" fillId="0" borderId="0" xfId="53" applyNumberFormat="1" applyFont="1" applyAlignment="1">
      <alignment horizontal="left" indent="3"/>
      <protection/>
    </xf>
    <xf numFmtId="49" fontId="11" fillId="0" borderId="0" xfId="53" applyNumberFormat="1" applyFont="1" applyBorder="1" applyAlignment="1" applyProtection="1">
      <alignment horizontal="right" indent="1"/>
      <protection locked="0"/>
    </xf>
    <xf numFmtId="49" fontId="11" fillId="0" borderId="33" xfId="53" applyNumberFormat="1" applyFont="1" applyBorder="1" applyAlignment="1" applyProtection="1">
      <alignment horizontal="right" indent="1"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 locked="0"/>
    </xf>
    <xf numFmtId="49" fontId="21" fillId="0" borderId="0" xfId="53" applyNumberFormat="1" applyFont="1" applyFill="1" applyBorder="1" applyAlignment="1" applyProtection="1">
      <alignment horizontal="left" wrapText="1"/>
      <protection locked="0"/>
    </xf>
    <xf numFmtId="49" fontId="39" fillId="0" borderId="0" xfId="53" applyNumberFormat="1" applyFont="1" applyFill="1" applyBorder="1" applyAlignment="1" applyProtection="1">
      <alignment horizontal="left" wrapText="1"/>
      <protection locked="0"/>
    </xf>
    <xf numFmtId="49" fontId="39" fillId="0" borderId="0" xfId="53" applyNumberFormat="1" applyFont="1" applyFill="1" applyBorder="1" applyAlignment="1" applyProtection="1">
      <alignment horizontal="left" vertical="top" wrapText="1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3" fontId="6" fillId="0" borderId="0" xfId="0" applyFont="1" applyAlignment="1">
      <alignment horizontal="left" wrapText="1"/>
    </xf>
    <xf numFmtId="3" fontId="13" fillId="0" borderId="0" xfId="53" applyNumberFormat="1" applyFont="1" applyFill="1" applyAlignment="1" applyProtection="1">
      <alignment horizontal="center"/>
      <protection hidden="1" locked="0"/>
    </xf>
    <xf numFmtId="0" fontId="13" fillId="0" borderId="0" xfId="53" applyNumberFormat="1" applyFont="1" applyFill="1" applyAlignment="1" applyProtection="1">
      <alignment horizontal="center"/>
      <protection hidden="1" locked="0"/>
    </xf>
    <xf numFmtId="4" fontId="20" fillId="0" borderId="0" xfId="53" applyNumberFormat="1" applyFont="1" applyAlignment="1">
      <alignment horizontal="right" indent="2"/>
      <protection/>
    </xf>
    <xf numFmtId="49" fontId="13" fillId="0" borderId="47" xfId="53" applyNumberFormat="1" applyFont="1" applyFill="1" applyBorder="1" applyAlignment="1">
      <alignment horizontal="center" vertical="top" wrapText="1"/>
      <protection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1" fillId="0" borderId="48" xfId="53" applyNumberFormat="1" applyFont="1" applyFill="1" applyBorder="1" applyAlignment="1">
      <alignment horizontal="center" vertical="top" wrapText="1"/>
      <protection/>
    </xf>
    <xf numFmtId="49" fontId="11" fillId="0" borderId="14" xfId="53" applyNumberFormat="1" applyFont="1" applyFill="1" applyBorder="1" applyAlignment="1">
      <alignment horizontal="center" vertical="top" wrapText="1"/>
      <protection/>
    </xf>
    <xf numFmtId="49" fontId="17" fillId="0" borderId="49" xfId="53" applyNumberFormat="1" applyFont="1" applyBorder="1" applyAlignment="1">
      <alignment horizontal="center" vertical="center" wrapText="1"/>
      <protection/>
    </xf>
    <xf numFmtId="49" fontId="17" fillId="0" borderId="12" xfId="53" applyNumberFormat="1" applyFont="1" applyBorder="1" applyAlignment="1">
      <alignment horizontal="center" vertical="center" wrapText="1"/>
      <protection/>
    </xf>
    <xf numFmtId="49" fontId="13" fillId="0" borderId="50" xfId="53" applyNumberFormat="1" applyFont="1" applyBorder="1" applyAlignment="1">
      <alignment vertical="center" wrapText="1"/>
      <protection/>
    </xf>
    <xf numFmtId="49" fontId="13" fillId="0" borderId="10" xfId="53" applyNumberFormat="1" applyFont="1" applyBorder="1" applyAlignment="1">
      <alignment vertical="center" wrapText="1"/>
      <protection/>
    </xf>
    <xf numFmtId="49" fontId="20" fillId="0" borderId="50" xfId="53" applyNumberFormat="1" applyFont="1" applyFill="1" applyBorder="1" applyAlignment="1">
      <alignment horizontal="left" vertical="center" wrapText="1" indent="1"/>
      <protection/>
    </xf>
    <xf numFmtId="49" fontId="20" fillId="0" borderId="10" xfId="53" applyNumberFormat="1" applyFont="1" applyFill="1" applyBorder="1" applyAlignment="1">
      <alignment horizontal="left" vertical="center" wrapText="1" indent="1"/>
      <protection/>
    </xf>
    <xf numFmtId="49" fontId="20" fillId="0" borderId="50" xfId="53" applyNumberFormat="1" applyFont="1" applyFill="1" applyBorder="1" applyAlignment="1">
      <alignment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49" fontId="13" fillId="0" borderId="50" xfId="53" applyNumberFormat="1" applyFont="1" applyFill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vertical="center" wrapText="1"/>
      <protection/>
    </xf>
    <xf numFmtId="49" fontId="20" fillId="0" borderId="51" xfId="53" applyNumberFormat="1" applyFont="1" applyFill="1" applyBorder="1" applyAlignment="1">
      <alignment horizontal="left" vertical="center" wrapText="1"/>
      <protection/>
    </xf>
    <xf numFmtId="49" fontId="20" fillId="0" borderId="52" xfId="53" applyNumberFormat="1" applyFont="1" applyFill="1" applyBorder="1" applyAlignment="1">
      <alignment horizontal="left" vertical="center" wrapText="1"/>
      <protection/>
    </xf>
    <xf numFmtId="49" fontId="20" fillId="0" borderId="27" xfId="53" applyNumberFormat="1" applyFont="1" applyFill="1" applyBorder="1" applyAlignment="1">
      <alignment horizontal="left" vertical="center" wrapText="1"/>
      <protection/>
    </xf>
    <xf numFmtId="49" fontId="20" fillId="0" borderId="50" xfId="53" applyNumberFormat="1" applyFont="1" applyBorder="1" applyAlignment="1">
      <alignment vertical="center" wrapText="1"/>
      <protection/>
    </xf>
    <xf numFmtId="49" fontId="20" fillId="0" borderId="10" xfId="53" applyNumberFormat="1" applyFont="1" applyBorder="1" applyAlignment="1">
      <alignment vertical="center" wrapText="1"/>
      <protection/>
    </xf>
    <xf numFmtId="49" fontId="13" fillId="0" borderId="5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49" fontId="20" fillId="0" borderId="50" xfId="53" applyNumberFormat="1" applyFont="1" applyBorder="1" applyAlignment="1">
      <alignment horizontal="left" vertical="center" wrapText="1" indent="1"/>
      <protection/>
    </xf>
    <xf numFmtId="49" fontId="20" fillId="0" borderId="10" xfId="53" applyNumberFormat="1" applyFont="1" applyBorder="1" applyAlignment="1">
      <alignment horizontal="left" vertical="center" wrapText="1" indent="1"/>
      <protection/>
    </xf>
    <xf numFmtId="49" fontId="13" fillId="0" borderId="51" xfId="53" applyNumberFormat="1" applyFont="1" applyBorder="1" applyAlignment="1">
      <alignment horizontal="left" vertical="center" wrapText="1"/>
      <protection/>
    </xf>
    <xf numFmtId="49" fontId="13" fillId="0" borderId="52" xfId="53" applyNumberFormat="1" applyFont="1" applyBorder="1" applyAlignment="1">
      <alignment horizontal="left" vertical="center" wrapText="1"/>
      <protection/>
    </xf>
    <xf numFmtId="49" fontId="13" fillId="0" borderId="27" xfId="53" applyNumberFormat="1" applyFont="1" applyBorder="1" applyAlignment="1">
      <alignment horizontal="left" vertical="center" wrapText="1"/>
      <protection/>
    </xf>
    <xf numFmtId="49" fontId="13" fillId="0" borderId="48" xfId="53" applyNumberFormat="1" applyFont="1" applyBorder="1" applyAlignment="1">
      <alignment horizontal="left" vertical="center" wrapText="1"/>
      <protection/>
    </xf>
    <xf numFmtId="49" fontId="13" fillId="0" borderId="14" xfId="53" applyNumberFormat="1" applyFont="1" applyBorder="1" applyAlignment="1">
      <alignment horizontal="left" vertical="center" wrapText="1"/>
      <protection/>
    </xf>
    <xf numFmtId="49" fontId="13" fillId="0" borderId="48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47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20" fillId="0" borderId="51" xfId="53" applyNumberFormat="1" applyFont="1" applyBorder="1" applyAlignment="1">
      <alignment horizontal="left" wrapText="1"/>
      <protection/>
    </xf>
    <xf numFmtId="49" fontId="20" fillId="0" borderId="52" xfId="53" applyNumberFormat="1" applyFont="1" applyBorder="1" applyAlignment="1">
      <alignment horizontal="left" wrapText="1"/>
      <protection/>
    </xf>
    <xf numFmtId="49" fontId="20" fillId="0" borderId="27" xfId="53" applyNumberFormat="1" applyFont="1" applyBorder="1" applyAlignment="1">
      <alignment horizontal="left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 locked="0"/>
    </xf>
    <xf numFmtId="3" fontId="16" fillId="0" borderId="53" xfId="0" applyFont="1" applyBorder="1" applyAlignment="1" applyProtection="1">
      <alignment horizontal="center" vertical="top"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49" fontId="13" fillId="0" borderId="51" xfId="53" applyNumberFormat="1" applyFont="1" applyBorder="1" applyAlignment="1">
      <alignment horizontal="center" vertical="center" wrapText="1"/>
      <protection/>
    </xf>
    <xf numFmtId="49" fontId="13" fillId="0" borderId="52" xfId="53" applyNumberFormat="1" applyFont="1" applyBorder="1" applyAlignment="1">
      <alignment horizontal="center" vertical="center" wrapText="1"/>
      <protection/>
    </xf>
    <xf numFmtId="49" fontId="13" fillId="0" borderId="27" xfId="53" applyNumberFormat="1" applyFont="1" applyBorder="1" applyAlignment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Font="1" applyBorder="1" applyAlignment="1" applyProtection="1">
      <alignment horizontal="center" vertical="top"/>
      <protection/>
    </xf>
    <xf numFmtId="49" fontId="13" fillId="0" borderId="50" xfId="53" applyNumberFormat="1" applyFont="1" applyBorder="1" applyAlignment="1">
      <alignment vertical="top" wrapText="1"/>
      <protection/>
    </xf>
    <xf numFmtId="49" fontId="13" fillId="0" borderId="54" xfId="53" applyNumberFormat="1" applyFont="1" applyBorder="1" applyAlignment="1">
      <alignment vertical="top" wrapText="1"/>
      <protection/>
    </xf>
    <xf numFmtId="49" fontId="8" fillId="0" borderId="51" xfId="53" applyNumberFormat="1" applyFont="1" applyFill="1" applyBorder="1" applyAlignment="1">
      <alignment horizontal="left" vertical="top" wrapText="1" indent="1"/>
      <protection/>
    </xf>
    <xf numFmtId="49" fontId="8" fillId="0" borderId="52" xfId="53" applyNumberFormat="1" applyFont="1" applyFill="1" applyBorder="1" applyAlignment="1">
      <alignment horizontal="left" vertical="top" wrapText="1" indent="1"/>
      <protection/>
    </xf>
    <xf numFmtId="49" fontId="17" fillId="0" borderId="0" xfId="53" applyNumberFormat="1" applyFont="1" applyAlignment="1">
      <alignment horizontal="center"/>
      <protection/>
    </xf>
    <xf numFmtId="49" fontId="13" fillId="0" borderId="49" xfId="53" applyNumberFormat="1" applyFont="1" applyBorder="1" applyAlignment="1">
      <alignment vertical="top" wrapText="1"/>
      <protection/>
    </xf>
    <xf numFmtId="49" fontId="13" fillId="0" borderId="31" xfId="53" applyNumberFormat="1" applyFont="1" applyBorder="1" applyAlignment="1">
      <alignment vertical="top" wrapText="1"/>
      <protection/>
    </xf>
    <xf numFmtId="49" fontId="20" fillId="0" borderId="50" xfId="53" applyNumberFormat="1" applyFont="1" applyBorder="1" applyAlignment="1">
      <alignment vertical="top" wrapText="1"/>
      <protection/>
    </xf>
    <xf numFmtId="49" fontId="20" fillId="0" borderId="54" xfId="53" applyNumberFormat="1" applyFont="1" applyBorder="1" applyAlignment="1">
      <alignment vertical="top" wrapText="1"/>
      <protection/>
    </xf>
    <xf numFmtId="49" fontId="20" fillId="0" borderId="51" xfId="53" applyNumberFormat="1" applyFont="1" applyBorder="1" applyAlignment="1">
      <alignment vertical="top" wrapText="1"/>
      <protection/>
    </xf>
    <xf numFmtId="49" fontId="20" fillId="0" borderId="27" xfId="53" applyNumberFormat="1" applyFont="1" applyBorder="1" applyAlignment="1">
      <alignment vertical="top" wrapText="1"/>
      <protection/>
    </xf>
    <xf numFmtId="49" fontId="13" fillId="33" borderId="55" xfId="53" applyNumberFormat="1" applyFont="1" applyFill="1" applyBorder="1" applyAlignment="1">
      <alignment horizontal="center" vertical="center" wrapText="1"/>
      <protection/>
    </xf>
    <xf numFmtId="49" fontId="13" fillId="33" borderId="45" xfId="53" applyNumberFormat="1" applyFont="1" applyFill="1" applyBorder="1" applyAlignment="1">
      <alignment horizontal="center" vertical="center" wrapText="1"/>
      <protection/>
    </xf>
    <xf numFmtId="49" fontId="16" fillId="0" borderId="48" xfId="53" applyNumberFormat="1" applyFont="1" applyBorder="1" applyAlignment="1">
      <alignment horizontal="center" vertical="top" wrapText="1"/>
      <protection/>
    </xf>
    <xf numFmtId="49" fontId="16" fillId="0" borderId="14" xfId="53" applyNumberFormat="1" applyFont="1" applyBorder="1" applyAlignment="1">
      <alignment horizontal="center" vertical="top" wrapText="1"/>
      <protection/>
    </xf>
    <xf numFmtId="4" fontId="20" fillId="0" borderId="0" xfId="53" applyNumberFormat="1" applyFont="1" applyAlignment="1">
      <alignment horizontal="right"/>
      <protection/>
    </xf>
    <xf numFmtId="4" fontId="8" fillId="0" borderId="0" xfId="53" applyNumberFormat="1" applyFont="1" applyFill="1" applyBorder="1" applyAlignment="1">
      <alignment horizontal="center"/>
      <protection/>
    </xf>
    <xf numFmtId="49" fontId="13" fillId="0" borderId="48" xfId="53" applyNumberFormat="1" applyFont="1" applyBorder="1" applyAlignment="1">
      <alignment vertical="top" wrapText="1"/>
      <protection/>
    </xf>
    <xf numFmtId="49" fontId="13" fillId="0" borderId="56" xfId="53" applyNumberFormat="1" applyFont="1" applyBorder="1" applyAlignment="1">
      <alignment vertical="top" wrapText="1"/>
      <protection/>
    </xf>
    <xf numFmtId="49" fontId="20" fillId="0" borderId="51" xfId="53" applyNumberFormat="1" applyFont="1" applyBorder="1" applyAlignment="1">
      <alignment horizontal="left" vertical="top" wrapText="1" indent="1"/>
      <protection/>
    </xf>
    <xf numFmtId="49" fontId="20" fillId="0" borderId="52" xfId="53" applyNumberFormat="1" applyFont="1" applyBorder="1" applyAlignment="1">
      <alignment horizontal="left" vertical="top" wrapText="1" indent="1"/>
      <protection/>
    </xf>
    <xf numFmtId="3" fontId="7" fillId="0" borderId="44" xfId="42" applyNumberFormat="1" applyFont="1" applyBorder="1" applyAlignment="1" applyProtection="1">
      <alignment horizontal="left" vertical="center" wrapText="1" shrinkToFit="1"/>
      <protection/>
    </xf>
    <xf numFmtId="3" fontId="7" fillId="0" borderId="0" xfId="42" applyNumberFormat="1" applyFont="1" applyBorder="1" applyAlignment="1" applyProtection="1">
      <alignment horizontal="left" vertical="center" wrapText="1" shrinkToFit="1"/>
      <protection/>
    </xf>
    <xf numFmtId="49" fontId="12" fillId="0" borderId="0" xfId="53" applyNumberFormat="1" applyFont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 locked="0"/>
    </xf>
    <xf numFmtId="0" fontId="21" fillId="0" borderId="0" xfId="53" applyNumberFormat="1" applyFont="1" applyFill="1" applyBorder="1" applyAlignment="1" applyProtection="1">
      <alignment horizontal="left" wrapText="1"/>
      <protection locked="0"/>
    </xf>
    <xf numFmtId="49" fontId="13" fillId="0" borderId="51" xfId="53" applyNumberFormat="1" applyFont="1" applyBorder="1" applyAlignment="1">
      <alignment vertical="top" wrapText="1"/>
      <protection/>
    </xf>
    <xf numFmtId="49" fontId="13" fillId="0" borderId="52" xfId="53" applyNumberFormat="1" applyFont="1" applyBorder="1" applyAlignment="1">
      <alignment vertical="top" wrapText="1"/>
      <protection/>
    </xf>
    <xf numFmtId="49" fontId="8" fillId="0" borderId="51" xfId="53" applyNumberFormat="1" applyFont="1" applyBorder="1" applyAlignment="1">
      <alignment horizontal="left" vertical="top" wrapText="1" indent="1"/>
      <protection/>
    </xf>
    <xf numFmtId="49" fontId="8" fillId="0" borderId="52" xfId="53" applyNumberFormat="1" applyFont="1" applyBorder="1" applyAlignment="1">
      <alignment horizontal="left" vertical="top" wrapText="1" indent="1"/>
      <protection/>
    </xf>
    <xf numFmtId="49" fontId="13" fillId="0" borderId="0" xfId="53" applyNumberFormat="1" applyFont="1" applyFill="1" applyBorder="1" applyAlignment="1" applyProtection="1">
      <alignment horizontal="left" wrapText="1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3" fontId="11" fillId="33" borderId="15" xfId="0" applyFont="1" applyFill="1" applyBorder="1" applyAlignment="1" applyProtection="1">
      <alignment horizontal="center"/>
      <protection/>
    </xf>
    <xf numFmtId="49" fontId="20" fillId="0" borderId="49" xfId="53" applyNumberFormat="1" applyFont="1" applyBorder="1" applyAlignment="1">
      <alignment vertical="top" wrapText="1"/>
      <protection/>
    </xf>
    <xf numFmtId="49" fontId="20" fillId="0" borderId="31" xfId="53" applyNumberFormat="1" applyFont="1" applyBorder="1" applyAlignment="1">
      <alignment vertical="top" wrapText="1"/>
      <protection/>
    </xf>
    <xf numFmtId="49" fontId="13" fillId="33" borderId="47" xfId="53" applyNumberFormat="1" applyFont="1" applyFill="1" applyBorder="1" applyAlignment="1">
      <alignment horizontal="center" vertical="top" wrapText="1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3" fontId="16" fillId="0" borderId="0" xfId="0" applyFont="1" applyAlignment="1">
      <alignment horizontal="center" vertical="top"/>
    </xf>
    <xf numFmtId="49" fontId="20" fillId="0" borderId="48" xfId="53" applyNumberFormat="1" applyFont="1" applyBorder="1" applyAlignment="1">
      <alignment vertical="top" wrapText="1"/>
      <protection/>
    </xf>
    <xf numFmtId="49" fontId="20" fillId="0" borderId="56" xfId="53" applyNumberFormat="1" applyFont="1" applyBorder="1" applyAlignment="1">
      <alignment vertical="top" wrapText="1"/>
      <protection/>
    </xf>
    <xf numFmtId="49" fontId="20" fillId="0" borderId="55" xfId="53" applyNumberFormat="1" applyFont="1" applyBorder="1" applyAlignment="1">
      <alignment horizontal="left" vertical="top" wrapText="1" indent="1"/>
      <protection/>
    </xf>
    <xf numFmtId="49" fontId="20" fillId="0" borderId="57" xfId="53" applyNumberFormat="1" applyFont="1" applyBorder="1" applyAlignment="1">
      <alignment horizontal="left" vertical="top" wrapText="1" indent="1"/>
      <protection/>
    </xf>
    <xf numFmtId="49" fontId="43" fillId="33" borderId="58" xfId="0" applyNumberFormat="1" applyFont="1" applyFill="1" applyBorder="1" applyAlignment="1">
      <alignment horizontal="justify" wrapText="1"/>
    </xf>
    <xf numFmtId="49" fontId="43" fillId="33" borderId="59" xfId="0" applyNumberFormat="1" applyFont="1" applyFill="1" applyBorder="1" applyAlignment="1">
      <alignment horizontal="justify" wrapText="1"/>
    </xf>
    <xf numFmtId="49" fontId="43" fillId="33" borderId="35" xfId="0" applyNumberFormat="1" applyFont="1" applyFill="1" applyBorder="1" applyAlignment="1">
      <alignment horizontal="center" wrapText="1"/>
    </xf>
    <xf numFmtId="49" fontId="43" fillId="33" borderId="60" xfId="0" applyNumberFormat="1" applyFont="1" applyFill="1" applyBorder="1" applyAlignment="1">
      <alignment horizontal="center" wrapText="1"/>
    </xf>
    <xf numFmtId="49" fontId="43" fillId="33" borderId="36" xfId="0" applyNumberFormat="1" applyFont="1" applyFill="1" applyBorder="1" applyAlignment="1">
      <alignment horizontal="center" wrapText="1"/>
    </xf>
    <xf numFmtId="3" fontId="43" fillId="33" borderId="59" xfId="0" applyNumberFormat="1" applyFont="1" applyFill="1" applyBorder="1" applyAlignment="1">
      <alignment horizontal="right" wrapText="1" indent="2"/>
    </xf>
    <xf numFmtId="3" fontId="43" fillId="33" borderId="61" xfId="0" applyNumberFormat="1" applyFont="1" applyFill="1" applyBorder="1" applyAlignment="1">
      <alignment horizontal="right" wrapText="1" indent="2"/>
    </xf>
    <xf numFmtId="2" fontId="24" fillId="33" borderId="15" xfId="54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Alignment="1">
      <alignment horizontal="left"/>
    </xf>
    <xf numFmtId="49" fontId="10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49" fontId="42" fillId="0" borderId="31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center" wrapText="1"/>
    </xf>
    <xf numFmtId="49" fontId="42" fillId="0" borderId="26" xfId="0" applyNumberFormat="1" applyFont="1" applyBorder="1" applyAlignment="1">
      <alignment horizontal="center" wrapText="1"/>
    </xf>
    <xf numFmtId="3" fontId="51" fillId="0" borderId="12" xfId="0" applyNumberFormat="1" applyFont="1" applyBorder="1" applyAlignment="1" applyProtection="1">
      <alignment horizontal="right" vertical="center" wrapText="1" indent="2"/>
      <protection locked="0"/>
    </xf>
    <xf numFmtId="3" fontId="51" fillId="0" borderId="24" xfId="0" applyNumberFormat="1" applyFont="1" applyBorder="1" applyAlignment="1" applyProtection="1">
      <alignment horizontal="right" vertical="center" wrapText="1" indent="2"/>
      <protection locked="0"/>
    </xf>
    <xf numFmtId="49" fontId="42" fillId="0" borderId="62" xfId="0" applyNumberFormat="1" applyFont="1" applyBorder="1" applyAlignment="1">
      <alignment horizontal="justify" wrapText="1"/>
    </xf>
    <xf numFmtId="49" fontId="42" fillId="0" borderId="63" xfId="0" applyNumberFormat="1" applyFont="1" applyBorder="1" applyAlignment="1">
      <alignment horizontal="justify" wrapText="1"/>
    </xf>
    <xf numFmtId="49" fontId="42" fillId="0" borderId="64" xfId="0" applyNumberFormat="1" applyFont="1" applyBorder="1" applyAlignment="1">
      <alignment horizontal="center" wrapText="1"/>
    </xf>
    <xf numFmtId="49" fontId="42" fillId="0" borderId="53" xfId="0" applyNumberFormat="1" applyFont="1" applyBorder="1" applyAlignment="1">
      <alignment horizontal="center" wrapText="1"/>
    </xf>
    <xf numFmtId="49" fontId="42" fillId="0" borderId="65" xfId="0" applyNumberFormat="1" applyFont="1" applyBorder="1" applyAlignment="1">
      <alignment horizontal="center" wrapText="1"/>
    </xf>
    <xf numFmtId="3" fontId="51" fillId="0" borderId="53" xfId="0" applyNumberFormat="1" applyFont="1" applyBorder="1" applyAlignment="1" applyProtection="1">
      <alignment horizontal="right" vertical="center" wrapText="1"/>
      <protection locked="0"/>
    </xf>
    <xf numFmtId="0" fontId="11" fillId="0" borderId="15" xfId="0" applyNumberFormat="1" applyFont="1" applyBorder="1" applyAlignment="1">
      <alignment horizontal="center"/>
    </xf>
    <xf numFmtId="3" fontId="43" fillId="33" borderId="60" xfId="0" applyNumberFormat="1" applyFont="1" applyFill="1" applyBorder="1" applyAlignment="1">
      <alignment horizontal="right" wrapText="1"/>
    </xf>
    <xf numFmtId="49" fontId="43" fillId="33" borderId="66" xfId="0" applyNumberFormat="1" applyFont="1" applyFill="1" applyBorder="1" applyAlignment="1">
      <alignment horizontal="justify" wrapText="1"/>
    </xf>
    <xf numFmtId="49" fontId="43" fillId="33" borderId="67" xfId="0" applyNumberFormat="1" applyFont="1" applyFill="1" applyBorder="1" applyAlignment="1">
      <alignment horizontal="justify" wrapText="1"/>
    </xf>
    <xf numFmtId="49" fontId="43" fillId="33" borderId="37" xfId="0" applyNumberFormat="1" applyFont="1" applyFill="1" applyBorder="1" applyAlignment="1">
      <alignment horizontal="center" wrapText="1"/>
    </xf>
    <xf numFmtId="49" fontId="43" fillId="33" borderId="68" xfId="0" applyNumberFormat="1" applyFont="1" applyFill="1" applyBorder="1" applyAlignment="1">
      <alignment horizontal="center" wrapText="1"/>
    </xf>
    <xf numFmtId="49" fontId="43" fillId="33" borderId="38" xfId="0" applyNumberFormat="1" applyFont="1" applyFill="1" applyBorder="1" applyAlignment="1">
      <alignment horizontal="center" wrapText="1"/>
    </xf>
    <xf numFmtId="3" fontId="43" fillId="33" borderId="68" xfId="0" applyNumberFormat="1" applyFont="1" applyFill="1" applyBorder="1" applyAlignment="1">
      <alignment horizontal="right" wrapText="1"/>
    </xf>
    <xf numFmtId="49" fontId="42" fillId="0" borderId="49" xfId="0" applyNumberFormat="1" applyFont="1" applyBorder="1" applyAlignment="1">
      <alignment horizontal="justify" wrapText="1"/>
    </xf>
    <xf numFmtId="49" fontId="42" fillId="0" borderId="12" xfId="0" applyNumberFormat="1" applyFont="1" applyBorder="1" applyAlignment="1">
      <alignment horizontal="justify" wrapText="1"/>
    </xf>
    <xf numFmtId="49" fontId="42" fillId="0" borderId="50" xfId="0" applyNumberFormat="1" applyFont="1" applyBorder="1" applyAlignment="1">
      <alignment horizontal="justify" wrapText="1"/>
    </xf>
    <xf numFmtId="49" fontId="42" fillId="0" borderId="10" xfId="0" applyNumberFormat="1" applyFont="1" applyBorder="1" applyAlignment="1">
      <alignment horizontal="justify" wrapText="1"/>
    </xf>
    <xf numFmtId="49" fontId="42" fillId="0" borderId="54" xfId="0" applyNumberFormat="1" applyFont="1" applyBorder="1" applyAlignment="1">
      <alignment horizontal="center" wrapText="1"/>
    </xf>
    <xf numFmtId="49" fontId="42" fillId="0" borderId="52" xfId="0" applyNumberFormat="1" applyFont="1" applyBorder="1" applyAlignment="1">
      <alignment horizontal="center" wrapText="1"/>
    </xf>
    <xf numFmtId="49" fontId="42" fillId="0" borderId="27" xfId="0" applyNumberFormat="1" applyFont="1" applyBorder="1" applyAlignment="1">
      <alignment horizontal="center" wrapText="1"/>
    </xf>
    <xf numFmtId="3" fontId="51" fillId="0" borderId="52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 applyProtection="1">
      <alignment horizontal="right" vertical="center" wrapText="1" indent="2"/>
      <protection locked="0"/>
    </xf>
    <xf numFmtId="3" fontId="51" fillId="0" borderId="13" xfId="0" applyNumberFormat="1" applyFont="1" applyBorder="1" applyAlignment="1" applyProtection="1">
      <alignment horizontal="right" vertical="center" wrapText="1" indent="2"/>
      <protection locked="0"/>
    </xf>
    <xf numFmtId="49" fontId="42" fillId="0" borderId="31" xfId="0" applyNumberFormat="1" applyFont="1" applyBorder="1" applyAlignment="1">
      <alignment horizontal="justify" wrapText="1"/>
    </xf>
    <xf numFmtId="49" fontId="42" fillId="0" borderId="15" xfId="0" applyNumberFormat="1" applyFont="1" applyBorder="1" applyAlignment="1">
      <alignment horizontal="justify" wrapText="1"/>
    </xf>
    <xf numFmtId="49" fontId="42" fillId="0" borderId="26" xfId="0" applyNumberFormat="1" applyFont="1" applyBorder="1" applyAlignment="1">
      <alignment horizontal="justify" wrapText="1"/>
    </xf>
    <xf numFmtId="3" fontId="51" fillId="0" borderId="31" xfId="0" applyNumberFormat="1" applyFont="1" applyBorder="1" applyAlignment="1" applyProtection="1">
      <alignment horizontal="right" vertical="center" wrapText="1" indent="2"/>
      <protection locked="0"/>
    </xf>
    <xf numFmtId="3" fontId="51" fillId="0" borderId="15" xfId="0" applyNumberFormat="1" applyFont="1" applyBorder="1" applyAlignment="1" applyProtection="1">
      <alignment horizontal="right" vertical="center" wrapText="1" indent="2"/>
      <protection locked="0"/>
    </xf>
    <xf numFmtId="3" fontId="51" fillId="0" borderId="26" xfId="0" applyNumberFormat="1" applyFont="1" applyBorder="1" applyAlignment="1" applyProtection="1">
      <alignment horizontal="right" vertical="center" wrapText="1" indent="2"/>
      <protection locked="0"/>
    </xf>
    <xf numFmtId="49" fontId="43" fillId="33" borderId="69" xfId="0" applyNumberFormat="1" applyFont="1" applyFill="1" applyBorder="1" applyAlignment="1">
      <alignment horizontal="justify" wrapText="1"/>
    </xf>
    <xf numFmtId="49" fontId="43" fillId="33" borderId="70" xfId="0" applyNumberFormat="1" applyFont="1" applyFill="1" applyBorder="1" applyAlignment="1">
      <alignment horizontal="justify" wrapText="1"/>
    </xf>
    <xf numFmtId="49" fontId="43" fillId="33" borderId="41" xfId="0" applyNumberFormat="1" applyFont="1" applyFill="1" applyBorder="1" applyAlignment="1">
      <alignment horizontal="center" wrapText="1"/>
    </xf>
    <xf numFmtId="49" fontId="43" fillId="33" borderId="30" xfId="0" applyNumberFormat="1" applyFont="1" applyFill="1" applyBorder="1" applyAlignment="1">
      <alignment horizontal="center" wrapText="1"/>
    </xf>
    <xf numFmtId="49" fontId="43" fillId="33" borderId="42" xfId="0" applyNumberFormat="1" applyFont="1" applyFill="1" applyBorder="1" applyAlignment="1">
      <alignment horizontal="center" wrapText="1"/>
    </xf>
    <xf numFmtId="3" fontId="43" fillId="33" borderId="30" xfId="0" applyNumberFormat="1" applyFont="1" applyFill="1" applyBorder="1" applyAlignment="1">
      <alignment horizontal="right" wrapText="1"/>
    </xf>
    <xf numFmtId="49" fontId="43" fillId="0" borderId="64" xfId="0" applyNumberFormat="1" applyFont="1" applyBorder="1" applyAlignment="1">
      <alignment horizontal="justify" wrapText="1"/>
    </xf>
    <xf numFmtId="49" fontId="43" fillId="0" borderId="53" xfId="0" applyNumberFormat="1" applyFont="1" applyBorder="1" applyAlignment="1">
      <alignment horizontal="justify" wrapText="1"/>
    </xf>
    <xf numFmtId="49" fontId="43" fillId="0" borderId="65" xfId="0" applyNumberFormat="1" applyFont="1" applyBorder="1" applyAlignment="1">
      <alignment horizontal="justify" wrapText="1"/>
    </xf>
    <xf numFmtId="49" fontId="43" fillId="0" borderId="64" xfId="0" applyNumberFormat="1" applyFont="1" applyBorder="1" applyAlignment="1">
      <alignment horizontal="center" wrapText="1"/>
    </xf>
    <xf numFmtId="49" fontId="43" fillId="0" borderId="53" xfId="0" applyNumberFormat="1" applyFont="1" applyBorder="1" applyAlignment="1">
      <alignment horizontal="center" wrapText="1"/>
    </xf>
    <xf numFmtId="49" fontId="43" fillId="0" borderId="65" xfId="0" applyNumberFormat="1" applyFont="1" applyBorder="1" applyAlignment="1">
      <alignment horizontal="center" wrapText="1"/>
    </xf>
    <xf numFmtId="0" fontId="43" fillId="0" borderId="64" xfId="0" applyNumberFormat="1" applyFont="1" applyBorder="1" applyAlignment="1">
      <alignment horizontal="center" wrapText="1"/>
    </xf>
    <xf numFmtId="0" fontId="43" fillId="0" borderId="53" xfId="0" applyNumberFormat="1" applyFont="1" applyBorder="1" applyAlignment="1">
      <alignment horizontal="center" wrapText="1"/>
    </xf>
    <xf numFmtId="0" fontId="43" fillId="0" borderId="65" xfId="0" applyNumberFormat="1" applyFont="1" applyBorder="1" applyAlignment="1">
      <alignment horizontal="center" wrapText="1"/>
    </xf>
    <xf numFmtId="49" fontId="42" fillId="0" borderId="48" xfId="0" applyNumberFormat="1" applyFont="1" applyBorder="1" applyAlignment="1">
      <alignment horizontal="justify" wrapText="1"/>
    </xf>
    <xf numFmtId="49" fontId="42" fillId="0" borderId="14" xfId="0" applyNumberFormat="1" applyFont="1" applyBorder="1" applyAlignment="1">
      <alignment horizontal="justify" wrapText="1"/>
    </xf>
    <xf numFmtId="0" fontId="42" fillId="0" borderId="10" xfId="0" applyNumberFormat="1" applyFont="1" applyBorder="1" applyAlignment="1">
      <alignment horizontal="center" wrapText="1"/>
    </xf>
    <xf numFmtId="0" fontId="42" fillId="0" borderId="13" xfId="0" applyNumberFormat="1" applyFont="1" applyBorder="1" applyAlignment="1">
      <alignment horizontal="center" wrapText="1"/>
    </xf>
    <xf numFmtId="3" fontId="51" fillId="0" borderId="15" xfId="0" applyNumberFormat="1" applyFont="1" applyBorder="1" applyAlignment="1" applyProtection="1">
      <alignment horizontal="right" vertical="center" wrapText="1"/>
      <protection locked="0"/>
    </xf>
    <xf numFmtId="3" fontId="42" fillId="0" borderId="12" xfId="0" applyNumberFormat="1" applyFont="1" applyBorder="1" applyAlignment="1">
      <alignment horizontal="center" wrapText="1"/>
    </xf>
    <xf numFmtId="3" fontId="42" fillId="0" borderId="24" xfId="0" applyNumberFormat="1" applyFont="1" applyBorder="1" applyAlignment="1">
      <alignment horizontal="center" wrapText="1"/>
    </xf>
    <xf numFmtId="3" fontId="51" fillId="0" borderId="27" xfId="0" applyNumberFormat="1" applyFont="1" applyBorder="1" applyAlignment="1" applyProtection="1">
      <alignment horizontal="right" vertical="center" wrapText="1" indent="2"/>
      <protection locked="0"/>
    </xf>
    <xf numFmtId="3" fontId="42" fillId="0" borderId="31" xfId="0" applyNumberFormat="1" applyFont="1" applyBorder="1" applyAlignment="1">
      <alignment horizontal="center" wrapText="1"/>
    </xf>
    <xf numFmtId="3" fontId="42" fillId="0" borderId="15" xfId="0" applyNumberFormat="1" applyFont="1" applyBorder="1" applyAlignment="1">
      <alignment horizontal="center" wrapText="1"/>
    </xf>
    <xf numFmtId="3" fontId="42" fillId="0" borderId="26" xfId="0" applyNumberFormat="1" applyFont="1" applyBorder="1" applyAlignment="1">
      <alignment horizontal="center" wrapText="1"/>
    </xf>
    <xf numFmtId="49" fontId="43" fillId="33" borderId="71" xfId="0" applyNumberFormat="1" applyFont="1" applyFill="1" applyBorder="1" applyAlignment="1">
      <alignment horizontal="justify" wrapText="1"/>
    </xf>
    <xf numFmtId="49" fontId="43" fillId="33" borderId="30" xfId="0" applyNumberFormat="1" applyFont="1" applyFill="1" applyBorder="1" applyAlignment="1">
      <alignment horizontal="justify" wrapText="1"/>
    </xf>
    <xf numFmtId="49" fontId="43" fillId="33" borderId="42" xfId="0" applyNumberFormat="1" applyFont="1" applyFill="1" applyBorder="1" applyAlignment="1">
      <alignment horizontal="justify" wrapText="1"/>
    </xf>
    <xf numFmtId="0" fontId="42" fillId="0" borderId="63" xfId="0" applyNumberFormat="1" applyFont="1" applyBorder="1" applyAlignment="1">
      <alignment horizontal="center" wrapText="1"/>
    </xf>
    <xf numFmtId="0" fontId="42" fillId="0" borderId="25" xfId="0" applyNumberFormat="1" applyFont="1" applyBorder="1" applyAlignment="1">
      <alignment horizontal="center" wrapText="1"/>
    </xf>
    <xf numFmtId="49" fontId="42" fillId="0" borderId="50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49" fontId="42" fillId="0" borderId="50" xfId="0" applyNumberFormat="1" applyFont="1" applyFill="1" applyBorder="1" applyAlignment="1">
      <alignment horizontal="justify" wrapText="1"/>
    </xf>
    <xf numFmtId="49" fontId="42" fillId="0" borderId="10" xfId="0" applyNumberFormat="1" applyFont="1" applyFill="1" applyBorder="1" applyAlignment="1">
      <alignment horizontal="justify" wrapText="1"/>
    </xf>
    <xf numFmtId="49" fontId="43" fillId="0" borderId="72" xfId="0" applyNumberFormat="1" applyFont="1" applyBorder="1" applyAlignment="1">
      <alignment horizontal="left" wrapText="1"/>
    </xf>
    <xf numFmtId="49" fontId="43" fillId="0" borderId="53" xfId="0" applyNumberFormat="1" applyFont="1" applyBorder="1" applyAlignment="1">
      <alignment horizontal="left" wrapText="1"/>
    </xf>
    <xf numFmtId="49" fontId="43" fillId="0" borderId="65" xfId="0" applyNumberFormat="1" applyFont="1" applyBorder="1" applyAlignment="1">
      <alignment horizontal="left" wrapText="1"/>
    </xf>
    <xf numFmtId="49" fontId="43" fillId="0" borderId="44" xfId="0" applyNumberFormat="1" applyFont="1" applyBorder="1" applyAlignment="1">
      <alignment horizontal="left" wrapText="1"/>
    </xf>
    <xf numFmtId="49" fontId="43" fillId="0" borderId="0" xfId="0" applyNumberFormat="1" applyFont="1" applyBorder="1" applyAlignment="1">
      <alignment horizontal="left" wrapText="1"/>
    </xf>
    <xf numFmtId="49" fontId="43" fillId="0" borderId="33" xfId="0" applyNumberFormat="1" applyFont="1" applyBorder="1" applyAlignment="1">
      <alignment horizontal="left" wrapText="1"/>
    </xf>
    <xf numFmtId="49" fontId="42" fillId="0" borderId="32" xfId="0" applyNumberFormat="1" applyFont="1" applyBorder="1" applyAlignment="1">
      <alignment horizontal="center" wrapText="1"/>
    </xf>
    <xf numFmtId="49" fontId="42" fillId="0" borderId="0" xfId="0" applyNumberFormat="1" applyFont="1" applyBorder="1" applyAlignment="1">
      <alignment horizontal="center" wrapText="1"/>
    </xf>
    <xf numFmtId="49" fontId="42" fillId="0" borderId="33" xfId="0" applyNumberFormat="1" applyFont="1" applyBorder="1" applyAlignment="1">
      <alignment horizontal="center" wrapText="1"/>
    </xf>
    <xf numFmtId="0" fontId="42" fillId="0" borderId="73" xfId="0" applyNumberFormat="1" applyFont="1" applyBorder="1" applyAlignment="1">
      <alignment horizontal="center" wrapText="1"/>
    </xf>
    <xf numFmtId="0" fontId="42" fillId="0" borderId="74" xfId="0" applyNumberFormat="1" applyFont="1" applyBorder="1" applyAlignment="1">
      <alignment horizontal="center" wrapText="1"/>
    </xf>
    <xf numFmtId="49" fontId="42" fillId="0" borderId="49" xfId="0" applyNumberFormat="1" applyFont="1" applyBorder="1" applyAlignment="1">
      <alignment wrapText="1"/>
    </xf>
    <xf numFmtId="49" fontId="42" fillId="0" borderId="12" xfId="0" applyNumberFormat="1" applyFont="1" applyBorder="1" applyAlignment="1">
      <alignment wrapText="1"/>
    </xf>
    <xf numFmtId="49" fontId="50" fillId="0" borderId="66" xfId="0" applyNumberFormat="1" applyFont="1" applyFill="1" applyBorder="1" applyAlignment="1">
      <alignment horizontal="center" vertical="center" wrapText="1"/>
    </xf>
    <xf numFmtId="49" fontId="50" fillId="0" borderId="67" xfId="0" applyNumberFormat="1" applyFont="1" applyFill="1" applyBorder="1" applyAlignment="1">
      <alignment horizontal="center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43" fillId="0" borderId="76" xfId="0" applyNumberFormat="1" applyFont="1" applyBorder="1" applyAlignment="1">
      <alignment horizontal="justify" wrapText="1"/>
    </xf>
    <xf numFmtId="49" fontId="43" fillId="0" borderId="73" xfId="0" applyNumberFormat="1" applyFont="1" applyBorder="1" applyAlignment="1">
      <alignment horizontal="justify" wrapText="1"/>
    </xf>
    <xf numFmtId="49" fontId="43" fillId="0" borderId="32" xfId="0" applyNumberFormat="1" applyFont="1" applyBorder="1" applyAlignment="1">
      <alignment horizontal="center" wrapText="1"/>
    </xf>
    <xf numFmtId="49" fontId="43" fillId="0" borderId="0" xfId="0" applyNumberFormat="1" applyFont="1" applyBorder="1" applyAlignment="1">
      <alignment horizontal="center" wrapText="1"/>
    </xf>
    <xf numFmtId="49" fontId="43" fillId="0" borderId="33" xfId="0" applyNumberFormat="1" applyFont="1" applyBorder="1" applyAlignment="1">
      <alignment horizontal="center" wrapText="1"/>
    </xf>
    <xf numFmtId="0" fontId="43" fillId="0" borderId="73" xfId="0" applyNumberFormat="1" applyFont="1" applyBorder="1" applyAlignment="1">
      <alignment horizontal="center" wrapText="1"/>
    </xf>
    <xf numFmtId="0" fontId="43" fillId="0" borderId="74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43" fillId="0" borderId="47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77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wrapText="1"/>
    </xf>
    <xf numFmtId="49" fontId="43" fillId="0" borderId="40" xfId="0" applyNumberFormat="1" applyFont="1" applyFill="1" applyBorder="1" applyAlignment="1">
      <alignment horizontal="center" vertical="center" wrapText="1"/>
    </xf>
    <xf numFmtId="0" fontId="42" fillId="0" borderId="54" xfId="0" applyNumberFormat="1" applyFont="1" applyBorder="1" applyAlignment="1">
      <alignment horizontal="center" wrapText="1"/>
    </xf>
    <xf numFmtId="0" fontId="42" fillId="0" borderId="52" xfId="0" applyNumberFormat="1" applyFont="1" applyBorder="1" applyAlignment="1">
      <alignment horizontal="center" wrapText="1"/>
    </xf>
    <xf numFmtId="0" fontId="42" fillId="0" borderId="27" xfId="0" applyNumberFormat="1" applyFont="1" applyBorder="1" applyAlignment="1">
      <alignment horizontal="center" wrapText="1"/>
    </xf>
    <xf numFmtId="0" fontId="42" fillId="0" borderId="21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33" xfId="0" applyNumberFormat="1" applyBorder="1" applyAlignment="1">
      <alignment/>
    </xf>
    <xf numFmtId="49" fontId="10" fillId="0" borderId="54" xfId="0" applyNumberFormat="1" applyFont="1" applyBorder="1" applyAlignment="1">
      <alignment horizontal="center" vertical="top" wrapText="1"/>
    </xf>
    <xf numFmtId="49" fontId="0" fillId="0" borderId="52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1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33" xfId="0" applyNumberFormat="1" applyBorder="1" applyAlignment="1">
      <alignment horizontal="right"/>
    </xf>
    <xf numFmtId="0" fontId="13" fillId="0" borderId="54" xfId="0" applyNumberFormat="1" applyFont="1" applyFill="1" applyBorder="1" applyAlignment="1">
      <alignment horizontal="center" vertical="top" wrapText="1"/>
    </xf>
    <xf numFmtId="0" fontId="5" fillId="0" borderId="52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left" wrapText="1"/>
    </xf>
    <xf numFmtId="3" fontId="4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0" fontId="16" fillId="0" borderId="0" xfId="54" applyFont="1" applyAlignment="1">
      <alignment horizontal="center" vertical="top"/>
      <protection/>
    </xf>
    <xf numFmtId="49" fontId="9" fillId="0" borderId="48" xfId="53" applyNumberFormat="1" applyFont="1" applyFill="1" applyBorder="1" applyAlignment="1">
      <alignment horizontal="left" vertical="center" wrapText="1"/>
      <protection/>
    </xf>
    <xf numFmtId="49" fontId="9" fillId="0" borderId="14" xfId="53" applyNumberFormat="1" applyFont="1" applyFill="1" applyBorder="1" applyAlignment="1">
      <alignment horizontal="left" vertical="center" wrapText="1"/>
      <protection/>
    </xf>
    <xf numFmtId="0" fontId="19" fillId="0" borderId="15" xfId="54" applyFont="1" applyBorder="1">
      <alignment/>
      <protection/>
    </xf>
    <xf numFmtId="0" fontId="16" fillId="0" borderId="0" xfId="54" applyFont="1" applyFill="1" applyAlignment="1">
      <alignment horizontal="center" vertical="top"/>
      <protection/>
    </xf>
    <xf numFmtId="49" fontId="8" fillId="0" borderId="50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9" fillId="0" borderId="50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9" fillId="0" borderId="50" xfId="53" applyNumberFormat="1" applyFont="1" applyBorder="1" applyAlignment="1" applyProtection="1">
      <alignment horizontal="left" vertical="center" wrapText="1"/>
      <protection/>
    </xf>
    <xf numFmtId="49" fontId="9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50" xfId="53" applyNumberFormat="1" applyFont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left" vertical="center" wrapText="1"/>
      <protection/>
    </xf>
    <xf numFmtId="49" fontId="9" fillId="0" borderId="51" xfId="53" applyNumberFormat="1" applyFont="1" applyBorder="1" applyAlignment="1">
      <alignment horizontal="left" vertical="center" wrapText="1"/>
      <protection/>
    </xf>
    <xf numFmtId="49" fontId="9" fillId="0" borderId="27" xfId="53" applyNumberFormat="1" applyFont="1" applyBorder="1" applyAlignment="1">
      <alignment horizontal="left" vertical="center" wrapText="1"/>
      <protection/>
    </xf>
    <xf numFmtId="49" fontId="9" fillId="0" borderId="5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" fontId="20" fillId="0" borderId="0" xfId="53" applyNumberFormat="1" applyFont="1" applyBorder="1" applyAlignment="1">
      <alignment horizontal="right"/>
      <protection/>
    </xf>
    <xf numFmtId="49" fontId="16" fillId="0" borderId="48" xfId="53" applyNumberFormat="1" applyFont="1" applyBorder="1" applyAlignment="1">
      <alignment horizontal="center" vertical="center" wrapText="1"/>
      <protection/>
    </xf>
    <xf numFmtId="49" fontId="16" fillId="0" borderId="14" xfId="53" applyNumberFormat="1" applyFont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9" fillId="0" borderId="55" xfId="53" applyNumberFormat="1" applyFont="1" applyBorder="1" applyAlignment="1">
      <alignment horizontal="left" vertical="center" wrapText="1"/>
      <protection/>
    </xf>
    <xf numFmtId="49" fontId="9" fillId="0" borderId="45" xfId="53" applyNumberFormat="1" applyFont="1" applyBorder="1" applyAlignment="1">
      <alignment horizontal="left" vertical="center" wrapText="1"/>
      <protection/>
    </xf>
    <xf numFmtId="49" fontId="8" fillId="0" borderId="72" xfId="53" applyNumberFormat="1" applyFont="1" applyBorder="1" applyAlignment="1">
      <alignment horizontal="left" vertical="center" wrapText="1"/>
      <protection/>
    </xf>
    <xf numFmtId="49" fontId="8" fillId="0" borderId="65" xfId="53" applyNumberFormat="1" applyFont="1" applyBorder="1" applyAlignment="1">
      <alignment horizontal="left" vertical="center" wrapText="1"/>
      <protection/>
    </xf>
    <xf numFmtId="49" fontId="9" fillId="0" borderId="54" xfId="53" applyNumberFormat="1" applyFont="1" applyFill="1" applyBorder="1" applyAlignment="1" applyProtection="1">
      <alignment horizontal="center"/>
      <protection locked="0"/>
    </xf>
    <xf numFmtId="49" fontId="9" fillId="0" borderId="27" xfId="53" applyNumberFormat="1" applyFont="1" applyFill="1" applyBorder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/>
    </xf>
    <xf numFmtId="0" fontId="9" fillId="0" borderId="54" xfId="53" applyNumberFormat="1" applyFont="1" applyFill="1" applyBorder="1" applyAlignment="1" applyProtection="1">
      <alignment horizontal="center"/>
      <protection locked="0"/>
    </xf>
    <xf numFmtId="0" fontId="9" fillId="0" borderId="27" xfId="53" applyNumberFormat="1" applyFont="1" applyFill="1" applyBorder="1" applyAlignment="1" applyProtection="1">
      <alignment horizontal="center"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3" fontId="13" fillId="0" borderId="0" xfId="53" applyNumberFormat="1" applyFont="1" applyFill="1" applyAlignment="1" applyProtection="1">
      <alignment horizontal="center"/>
      <protection/>
    </xf>
    <xf numFmtId="0" fontId="13" fillId="0" borderId="0" xfId="53" applyNumberFormat="1" applyFont="1" applyFill="1" applyAlignment="1" applyProtection="1">
      <alignment horizontal="center"/>
      <protection/>
    </xf>
    <xf numFmtId="4" fontId="27" fillId="0" borderId="0" xfId="53" applyNumberFormat="1" applyFont="1" applyAlignment="1" applyProtection="1">
      <alignment horizontal="center"/>
      <protection locked="0"/>
    </xf>
    <xf numFmtId="4" fontId="28" fillId="0" borderId="0" xfId="53" applyNumberFormat="1" applyFont="1" applyFill="1" applyAlignment="1" applyProtection="1">
      <alignment horizontal="center"/>
      <protection locked="0"/>
    </xf>
    <xf numFmtId="49" fontId="28" fillId="0" borderId="78" xfId="53" applyNumberFormat="1" applyFont="1" applyBorder="1" applyAlignment="1">
      <alignment horizontal="center" vertical="top" wrapText="1"/>
      <protection/>
    </xf>
    <xf numFmtId="49" fontId="28" fillId="0" borderId="60" xfId="53" applyNumberFormat="1" applyFont="1" applyBorder="1" applyAlignment="1">
      <alignment horizontal="center" vertical="top" wrapText="1"/>
      <protection/>
    </xf>
    <xf numFmtId="49" fontId="28" fillId="0" borderId="17" xfId="53" applyNumberFormat="1" applyFont="1" applyBorder="1" applyAlignment="1">
      <alignment horizontal="center" vertical="top" wrapText="1"/>
      <protection/>
    </xf>
    <xf numFmtId="49" fontId="30" fillId="0" borderId="78" xfId="53" applyNumberFormat="1" applyFont="1" applyBorder="1" applyAlignment="1">
      <alignment horizontal="center" vertical="top" wrapText="1"/>
      <protection/>
    </xf>
    <xf numFmtId="49" fontId="30" fillId="0" borderId="60" xfId="53" applyNumberFormat="1" applyFont="1" applyBorder="1" applyAlignment="1">
      <alignment horizontal="center" vertical="top" wrapText="1"/>
      <protection/>
    </xf>
    <xf numFmtId="49" fontId="30" fillId="0" borderId="17" xfId="53" applyNumberFormat="1" applyFont="1" applyBorder="1" applyAlignment="1">
      <alignment horizontal="center" vertical="top" wrapText="1"/>
      <protection/>
    </xf>
    <xf numFmtId="49" fontId="31" fillId="0" borderId="55" xfId="53" applyNumberFormat="1" applyFont="1" applyBorder="1" applyAlignment="1">
      <alignment horizontal="center" vertical="center" wrapText="1"/>
      <protection/>
    </xf>
    <xf numFmtId="49" fontId="31" fillId="0" borderId="57" xfId="53" applyNumberFormat="1" applyFont="1" applyBorder="1" applyAlignment="1">
      <alignment horizontal="center" vertical="center" wrapText="1"/>
      <protection/>
    </xf>
    <xf numFmtId="49" fontId="31" fillId="0" borderId="46" xfId="53" applyNumberFormat="1" applyFont="1" applyBorder="1" applyAlignment="1">
      <alignment horizontal="center" vertical="center" wrapText="1"/>
      <protection/>
    </xf>
    <xf numFmtId="49" fontId="31" fillId="0" borderId="51" xfId="53" applyNumberFormat="1" applyFont="1" applyBorder="1" applyAlignment="1">
      <alignment vertical="center" wrapText="1"/>
      <protection/>
    </xf>
    <xf numFmtId="49" fontId="31" fillId="0" borderId="52" xfId="53" applyNumberFormat="1" applyFont="1" applyBorder="1" applyAlignment="1">
      <alignment vertical="center" wrapText="1"/>
      <protection/>
    </xf>
    <xf numFmtId="49" fontId="31" fillId="0" borderId="21" xfId="53" applyNumberFormat="1" applyFont="1" applyBorder="1" applyAlignment="1">
      <alignment vertical="center" wrapText="1"/>
      <protection/>
    </xf>
    <xf numFmtId="49" fontId="30" fillId="0" borderId="51" xfId="53" applyNumberFormat="1" applyFont="1" applyBorder="1" applyAlignment="1">
      <alignment horizontal="left" vertical="center" wrapText="1" indent="1"/>
      <protection/>
    </xf>
    <xf numFmtId="49" fontId="30" fillId="0" borderId="52" xfId="53" applyNumberFormat="1" applyFont="1" applyBorder="1" applyAlignment="1">
      <alignment horizontal="left" vertical="center" wrapText="1" indent="1"/>
      <protection/>
    </xf>
    <xf numFmtId="49" fontId="30" fillId="0" borderId="21" xfId="53" applyNumberFormat="1" applyFont="1" applyBorder="1" applyAlignment="1">
      <alignment horizontal="left" vertical="center" wrapText="1" indent="1"/>
      <protection/>
    </xf>
    <xf numFmtId="49" fontId="31" fillId="36" borderId="51" xfId="53" applyNumberFormat="1" applyFont="1" applyFill="1" applyBorder="1" applyAlignment="1">
      <alignment vertical="center" wrapText="1"/>
      <protection/>
    </xf>
    <xf numFmtId="49" fontId="31" fillId="36" borderId="52" xfId="53" applyNumberFormat="1" applyFont="1" applyFill="1" applyBorder="1" applyAlignment="1">
      <alignment vertical="center" wrapText="1"/>
      <protection/>
    </xf>
    <xf numFmtId="49" fontId="31" fillId="36" borderId="21" xfId="53" applyNumberFormat="1" applyFont="1" applyFill="1" applyBorder="1" applyAlignment="1">
      <alignment vertical="center" wrapText="1"/>
      <protection/>
    </xf>
    <xf numFmtId="49" fontId="30" fillId="36" borderId="51" xfId="53" applyNumberFormat="1" applyFont="1" applyFill="1" applyBorder="1" applyAlignment="1">
      <alignment horizontal="left" vertical="center" wrapText="1" indent="1"/>
      <protection/>
    </xf>
    <xf numFmtId="49" fontId="30" fillId="36" borderId="52" xfId="53" applyNumberFormat="1" applyFont="1" applyFill="1" applyBorder="1" applyAlignment="1">
      <alignment horizontal="left" vertical="center" wrapText="1" indent="1"/>
      <protection/>
    </xf>
    <xf numFmtId="49" fontId="30" fillId="36" borderId="21" xfId="53" applyNumberFormat="1" applyFont="1" applyFill="1" applyBorder="1" applyAlignment="1">
      <alignment horizontal="left" vertical="center" wrapText="1" indent="1"/>
      <protection/>
    </xf>
    <xf numFmtId="49" fontId="31" fillId="0" borderId="51" xfId="53" applyNumberFormat="1" applyFont="1" applyBorder="1" applyAlignment="1">
      <alignment horizontal="center" vertical="center" wrapText="1"/>
      <protection/>
    </xf>
    <xf numFmtId="49" fontId="31" fillId="0" borderId="52" xfId="53" applyNumberFormat="1" applyFont="1" applyBorder="1" applyAlignment="1">
      <alignment horizontal="center" vertical="center" wrapText="1"/>
      <protection/>
    </xf>
    <xf numFmtId="49" fontId="31" fillId="0" borderId="21" xfId="53" applyNumberFormat="1" applyFont="1" applyBorder="1" applyAlignment="1">
      <alignment horizontal="center" vertical="center" wrapText="1"/>
      <protection/>
    </xf>
    <xf numFmtId="49" fontId="8" fillId="0" borderId="51" xfId="53" applyNumberFormat="1" applyFont="1" applyBorder="1" applyAlignment="1">
      <alignment horizontal="left" vertical="center" wrapText="1" indent="1"/>
      <protection/>
    </xf>
    <xf numFmtId="3" fontId="0" fillId="0" borderId="52" xfId="0" applyBorder="1" applyAlignment="1">
      <alignment/>
    </xf>
    <xf numFmtId="3" fontId="0" fillId="0" borderId="27" xfId="0" applyBorder="1" applyAlignment="1">
      <alignment/>
    </xf>
    <xf numFmtId="49" fontId="8" fillId="0" borderId="50" xfId="53" applyNumberFormat="1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vertical="center" wrapText="1"/>
      <protection/>
    </xf>
    <xf numFmtId="49" fontId="8" fillId="0" borderId="51" xfId="53" applyNumberFormat="1" applyFont="1" applyBorder="1" applyAlignment="1">
      <alignment horizontal="left" vertical="center" wrapText="1" indent="2"/>
      <protection/>
    </xf>
    <xf numFmtId="49" fontId="8" fillId="0" borderId="52" xfId="53" applyNumberFormat="1" applyFont="1" applyBorder="1" applyAlignment="1">
      <alignment horizontal="left" vertical="center" wrapText="1" indent="2"/>
      <protection/>
    </xf>
    <xf numFmtId="49" fontId="8" fillId="0" borderId="27" xfId="53" applyNumberFormat="1" applyFont="1" applyBorder="1" applyAlignment="1">
      <alignment horizontal="left" vertical="center" wrapText="1" indent="2"/>
      <protection/>
    </xf>
    <xf numFmtId="49" fontId="31" fillId="0" borderId="79" xfId="53" applyNumberFormat="1" applyFont="1" applyBorder="1" applyAlignment="1">
      <alignment horizontal="center" vertical="center" wrapText="1"/>
      <protection/>
    </xf>
    <xf numFmtId="49" fontId="31" fillId="0" borderId="80" xfId="53" applyNumberFormat="1" applyFont="1" applyBorder="1" applyAlignment="1">
      <alignment horizontal="center" vertical="center" wrapText="1"/>
      <protection/>
    </xf>
    <xf numFmtId="49" fontId="31" fillId="0" borderId="28" xfId="53" applyNumberFormat="1" applyFont="1" applyBorder="1" applyAlignment="1">
      <alignment horizontal="center" vertical="center" wrapText="1"/>
      <protection/>
    </xf>
    <xf numFmtId="49" fontId="28" fillId="0" borderId="78" xfId="53" applyNumberFormat="1" applyFont="1" applyBorder="1" applyAlignment="1">
      <alignment horizontal="left" vertical="center" wrapText="1"/>
      <protection/>
    </xf>
    <xf numFmtId="49" fontId="28" fillId="0" borderId="60" xfId="53" applyNumberFormat="1" applyFont="1" applyBorder="1" applyAlignment="1">
      <alignment horizontal="left" vertical="center" wrapText="1"/>
      <protection/>
    </xf>
    <xf numFmtId="49" fontId="28" fillId="0" borderId="17" xfId="53" applyNumberFormat="1" applyFont="1" applyBorder="1" applyAlignment="1">
      <alignment horizontal="left" vertical="center" wrapText="1"/>
      <protection/>
    </xf>
    <xf numFmtId="49" fontId="9" fillId="0" borderId="5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37" fillId="0" borderId="0" xfId="55" applyFont="1" applyBorder="1" applyAlignment="1">
      <alignment horizontal="center" vertical="top"/>
      <protection/>
    </xf>
    <xf numFmtId="49" fontId="24" fillId="0" borderId="0" xfId="55" applyNumberFormat="1" applyFont="1" applyFill="1" applyBorder="1" applyAlignment="1" applyProtection="1">
      <alignment horizontal="center" wrapText="1"/>
      <protection locked="0"/>
    </xf>
    <xf numFmtId="0" fontId="37" fillId="0" borderId="0" xfId="55" applyFont="1" applyFill="1" applyBorder="1" applyAlignment="1">
      <alignment horizontal="center" vertical="top"/>
      <protection/>
    </xf>
    <xf numFmtId="49" fontId="11" fillId="0" borderId="15" xfId="54" applyNumberFormat="1" applyFont="1" applyFill="1" applyBorder="1" applyAlignment="1" applyProtection="1">
      <alignment horizontal="center"/>
      <protection/>
    </xf>
    <xf numFmtId="0" fontId="11" fillId="0" borderId="15" xfId="54" applyFont="1" applyFill="1" applyBorder="1" applyAlignment="1" applyProtection="1">
      <alignment horizontal="center"/>
      <protection/>
    </xf>
    <xf numFmtId="49" fontId="13" fillId="0" borderId="0" xfId="0" applyNumberFormat="1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Balans" xfId="53"/>
    <cellStyle name="Обычный_Zvit2006_1" xfId="54"/>
    <cellStyle name="Обычный_Баланс 3112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5"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6"/>
      </font>
    </dxf>
    <dxf>
      <font>
        <color indexed="18"/>
      </font>
    </dxf>
    <dxf>
      <font>
        <color indexed="39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969696"/>
      </font>
      <border/>
    </dxf>
    <dxf>
      <font>
        <color rgb="FF0000FF"/>
      </font>
      <border/>
    </dxf>
    <dxf>
      <font>
        <color rgb="FF000080"/>
      </font>
      <border/>
    </dxf>
    <dxf>
      <font>
        <color rgb="FF00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p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kij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kri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lu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mi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Ter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xa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x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on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her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na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2012%20bez%20zahu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&#1062;&#1077;&#1085;&#1090;&#1088;&#1077;&#1085;&#1077;&#1088;&#1075;&#1086;%20&#1079;&#1072;%202014%20&#1088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c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uk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v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vo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180 (1)"/>
      <sheetName val="240"/>
      <sheetName val="1-Б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131"/>
      <sheetName val="210"/>
      <sheetName val="280"/>
      <sheetName val="260"/>
      <sheetName val=" 270"/>
      <sheetName val=" G100"/>
      <sheetName val=" 270(1)"/>
      <sheetName val="65"/>
      <sheetName val="0"/>
      <sheetName val="06"/>
      <sheetName val="dnipo"/>
      <sheetName val="#ССЫЛКА"/>
      <sheetName val="291"/>
      <sheetName val="29"/>
      <sheetName val=" 3"/>
      <sheetName val=" 30"/>
      <sheetName val="3"/>
      <sheetName val="28"/>
    </sheetNames>
    <sheetDataSet>
      <sheetData sheetId="2">
        <row r="24">
          <cell r="F24">
            <v>6322</v>
          </cell>
        </row>
        <row r="25">
          <cell r="F25">
            <v>14208</v>
          </cell>
        </row>
        <row r="26">
          <cell r="F26">
            <v>7886</v>
          </cell>
        </row>
        <row r="27">
          <cell r="F27">
            <v>911855</v>
          </cell>
        </row>
        <row r="29">
          <cell r="F29">
            <v>1698839</v>
          </cell>
        </row>
        <row r="30">
          <cell r="F30">
            <v>9389025</v>
          </cell>
        </row>
        <row r="31">
          <cell r="F31">
            <v>7690186</v>
          </cell>
        </row>
        <row r="33">
          <cell r="F33">
            <v>0</v>
          </cell>
        </row>
        <row r="37">
          <cell r="F37">
            <v>1</v>
          </cell>
        </row>
        <row r="38">
          <cell r="F38">
            <v>114</v>
          </cell>
        </row>
        <row r="39">
          <cell r="F39">
            <v>83350</v>
          </cell>
        </row>
        <row r="40">
          <cell r="F40">
            <v>1032</v>
          </cell>
        </row>
        <row r="41">
          <cell r="F41">
            <v>3919</v>
          </cell>
        </row>
        <row r="42">
          <cell r="F42">
            <v>2887</v>
          </cell>
        </row>
        <row r="43">
          <cell r="F43">
            <v>190714</v>
          </cell>
        </row>
        <row r="46">
          <cell r="F46">
            <v>2892227</v>
          </cell>
        </row>
        <row r="48">
          <cell r="F48">
            <v>774011</v>
          </cell>
        </row>
        <row r="50">
          <cell r="F50">
            <v>33</v>
          </cell>
        </row>
        <row r="52">
          <cell r="F52">
            <v>186</v>
          </cell>
        </row>
        <row r="55">
          <cell r="F55">
            <v>565776</v>
          </cell>
        </row>
        <row r="56">
          <cell r="F56">
            <v>2464271</v>
          </cell>
        </row>
        <row r="57">
          <cell r="F57">
            <v>1898495</v>
          </cell>
        </row>
        <row r="59">
          <cell r="F59">
            <v>21453</v>
          </cell>
        </row>
        <row r="60">
          <cell r="F60">
            <v>241029</v>
          </cell>
        </row>
        <row r="61">
          <cell r="F61">
            <v>42</v>
          </cell>
        </row>
        <row r="63">
          <cell r="F63">
            <v>45361</v>
          </cell>
        </row>
        <row r="66">
          <cell r="F66">
            <v>27987</v>
          </cell>
        </row>
        <row r="67">
          <cell r="F67">
            <v>11</v>
          </cell>
        </row>
        <row r="68">
          <cell r="F68">
            <v>79</v>
          </cell>
        </row>
        <row r="70">
          <cell r="F70">
            <v>1675957</v>
          </cell>
        </row>
        <row r="71">
          <cell r="F71">
            <v>7604</v>
          </cell>
        </row>
        <row r="73">
          <cell r="F73">
            <v>4575788</v>
          </cell>
        </row>
        <row r="78">
          <cell r="F78">
            <v>149186</v>
          </cell>
        </row>
        <row r="80">
          <cell r="F80">
            <v>1000872</v>
          </cell>
        </row>
        <row r="81">
          <cell r="F81">
            <v>3042961</v>
          </cell>
        </row>
        <row r="82">
          <cell r="F82">
            <v>18290</v>
          </cell>
        </row>
        <row r="83">
          <cell r="F83">
            <v>-1727507</v>
          </cell>
        </row>
        <row r="86">
          <cell r="F86">
            <v>2483802</v>
          </cell>
        </row>
        <row r="88">
          <cell r="F88">
            <v>88684</v>
          </cell>
        </row>
        <row r="95">
          <cell r="F95">
            <v>88684</v>
          </cell>
        </row>
        <row r="97">
          <cell r="F97">
            <v>243250</v>
          </cell>
        </row>
        <row r="98">
          <cell r="F98">
            <v>71632</v>
          </cell>
        </row>
        <row r="101">
          <cell r="F101">
            <v>314882</v>
          </cell>
        </row>
        <row r="103">
          <cell r="F103">
            <v>560545</v>
          </cell>
        </row>
        <row r="104">
          <cell r="F104">
            <v>180083</v>
          </cell>
        </row>
        <row r="106">
          <cell r="F106">
            <v>438521</v>
          </cell>
        </row>
        <row r="108">
          <cell r="F108">
            <v>1493</v>
          </cell>
        </row>
        <row r="109">
          <cell r="F109">
            <v>94902</v>
          </cell>
        </row>
        <row r="111">
          <cell r="F111">
            <v>10131</v>
          </cell>
        </row>
        <row r="112">
          <cell r="F112">
            <v>21690</v>
          </cell>
        </row>
        <row r="113">
          <cell r="F113">
            <v>151637</v>
          </cell>
        </row>
        <row r="114">
          <cell r="F114">
            <v>150</v>
          </cell>
        </row>
        <row r="116">
          <cell r="F116">
            <v>227174</v>
          </cell>
        </row>
        <row r="117">
          <cell r="F117">
            <v>1686326</v>
          </cell>
        </row>
        <row r="118">
          <cell r="F118">
            <v>2094</v>
          </cell>
        </row>
        <row r="119">
          <cell r="F119">
            <v>4575788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on"/>
    </sheetNames>
    <sheetDataSet>
      <sheetData sheetId="2">
        <row r="24">
          <cell r="F24">
            <v>941</v>
          </cell>
        </row>
        <row r="25">
          <cell r="F25">
            <v>3787</v>
          </cell>
        </row>
        <row r="26">
          <cell r="F26">
            <v>2846</v>
          </cell>
        </row>
        <row r="27">
          <cell r="F27">
            <v>58612</v>
          </cell>
        </row>
        <row r="29">
          <cell r="F29">
            <v>1204802</v>
          </cell>
        </row>
        <row r="30">
          <cell r="F30">
            <v>2367490</v>
          </cell>
        </row>
        <row r="31">
          <cell r="F31">
            <v>1162688</v>
          </cell>
        </row>
        <row r="33">
          <cell r="F33">
            <v>0</v>
          </cell>
        </row>
        <row r="38">
          <cell r="F38">
            <v>1849</v>
          </cell>
        </row>
        <row r="39">
          <cell r="F39">
            <v>10029</v>
          </cell>
        </row>
        <row r="40">
          <cell r="F40">
            <v>0</v>
          </cell>
        </row>
        <row r="43">
          <cell r="F43">
            <v>86243</v>
          </cell>
        </row>
        <row r="46">
          <cell r="F46">
            <v>1362476</v>
          </cell>
        </row>
        <row r="48">
          <cell r="F48">
            <v>86620</v>
          </cell>
        </row>
        <row r="51">
          <cell r="F51">
            <v>9</v>
          </cell>
        </row>
        <row r="52">
          <cell r="F52">
            <v>69</v>
          </cell>
        </row>
        <row r="53">
          <cell r="F53">
            <v>11195</v>
          </cell>
        </row>
        <row r="55">
          <cell r="F55">
            <v>1044260</v>
          </cell>
        </row>
        <row r="56">
          <cell r="F56">
            <v>2704155</v>
          </cell>
        </row>
        <row r="57">
          <cell r="F57">
            <v>1659895</v>
          </cell>
        </row>
        <row r="59">
          <cell r="F59">
            <v>12</v>
          </cell>
        </row>
        <row r="60">
          <cell r="F60">
            <v>23191</v>
          </cell>
        </row>
        <row r="63">
          <cell r="F63">
            <v>118200</v>
          </cell>
        </row>
        <row r="66">
          <cell r="F66">
            <v>122798</v>
          </cell>
        </row>
        <row r="67">
          <cell r="F67">
            <v>3</v>
          </cell>
        </row>
        <row r="69">
          <cell r="F69">
            <v>150282</v>
          </cell>
        </row>
        <row r="70">
          <cell r="F70">
            <v>1556636</v>
          </cell>
        </row>
        <row r="71">
          <cell r="F71">
            <v>143</v>
          </cell>
        </row>
        <row r="73">
          <cell r="F73">
            <v>2919255</v>
          </cell>
        </row>
        <row r="78">
          <cell r="F78">
            <v>81897</v>
          </cell>
        </row>
        <row r="81">
          <cell r="F81">
            <v>475189</v>
          </cell>
        </row>
        <row r="82">
          <cell r="F82">
            <v>1</v>
          </cell>
        </row>
        <row r="83">
          <cell r="F83">
            <v>-2323204</v>
          </cell>
        </row>
        <row r="86">
          <cell r="F86">
            <v>-1766117</v>
          </cell>
        </row>
        <row r="88">
          <cell r="F88">
            <v>34796</v>
          </cell>
        </row>
        <row r="94">
          <cell r="F94">
            <v>5140</v>
          </cell>
        </row>
        <row r="95">
          <cell r="F95">
            <v>39936</v>
          </cell>
        </row>
        <row r="97">
          <cell r="F97">
            <v>19000</v>
          </cell>
        </row>
        <row r="100">
          <cell r="F100">
            <v>3833547</v>
          </cell>
        </row>
        <row r="101">
          <cell r="F101">
            <v>3852547</v>
          </cell>
        </row>
        <row r="104">
          <cell r="F104">
            <v>9000</v>
          </cell>
        </row>
        <row r="105">
          <cell r="F105">
            <v>706</v>
          </cell>
        </row>
        <row r="106">
          <cell r="F106">
            <v>325117</v>
          </cell>
        </row>
        <row r="108">
          <cell r="F108">
            <v>318398</v>
          </cell>
        </row>
        <row r="109">
          <cell r="F109">
            <v>31894</v>
          </cell>
        </row>
        <row r="111">
          <cell r="F111">
            <v>7561</v>
          </cell>
        </row>
        <row r="112">
          <cell r="F112">
            <v>15630</v>
          </cell>
        </row>
        <row r="113">
          <cell r="F113">
            <v>3</v>
          </cell>
        </row>
        <row r="116">
          <cell r="F116">
            <v>51547</v>
          </cell>
        </row>
        <row r="117">
          <cell r="F117">
            <v>759856</v>
          </cell>
        </row>
        <row r="118">
          <cell r="F118">
            <v>33033</v>
          </cell>
        </row>
        <row r="119">
          <cell r="F119">
            <v>2919255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k"/>
    </sheetNames>
    <sheetDataSet>
      <sheetData sheetId="2">
        <row r="24">
          <cell r="F24">
            <v>271</v>
          </cell>
        </row>
        <row r="25">
          <cell r="F25">
            <v>694</v>
          </cell>
        </row>
        <row r="26">
          <cell r="F26">
            <v>423</v>
          </cell>
        </row>
        <row r="27">
          <cell r="F27">
            <v>17640</v>
          </cell>
        </row>
        <row r="29">
          <cell r="F29">
            <v>322452</v>
          </cell>
        </row>
        <row r="30">
          <cell r="F30">
            <v>678981</v>
          </cell>
        </row>
        <row r="31">
          <cell r="F31">
            <v>356529</v>
          </cell>
        </row>
        <row r="33">
          <cell r="F33">
            <v>0</v>
          </cell>
        </row>
        <row r="38">
          <cell r="F38">
            <v>231</v>
          </cell>
        </row>
        <row r="40">
          <cell r="F40">
            <v>0</v>
          </cell>
        </row>
        <row r="43">
          <cell r="F43">
            <v>4428</v>
          </cell>
        </row>
        <row r="46">
          <cell r="F46">
            <v>345022</v>
          </cell>
        </row>
        <row r="48">
          <cell r="F48">
            <v>12197</v>
          </cell>
        </row>
        <row r="52">
          <cell r="F52">
            <v>7</v>
          </cell>
        </row>
        <row r="55">
          <cell r="F55">
            <v>142703</v>
          </cell>
        </row>
        <row r="56">
          <cell r="F56">
            <v>151663</v>
          </cell>
        </row>
        <row r="57">
          <cell r="F57">
            <v>8960</v>
          </cell>
        </row>
        <row r="63">
          <cell r="F63">
            <v>12134</v>
          </cell>
        </row>
        <row r="66">
          <cell r="F66">
            <v>1842</v>
          </cell>
        </row>
        <row r="69">
          <cell r="F69">
            <v>7545</v>
          </cell>
        </row>
        <row r="70">
          <cell r="F70">
            <v>176428</v>
          </cell>
        </row>
        <row r="73">
          <cell r="F73">
            <v>521450</v>
          </cell>
        </row>
        <row r="78">
          <cell r="F78">
            <v>31151</v>
          </cell>
        </row>
        <row r="81">
          <cell r="F81">
            <v>223181</v>
          </cell>
        </row>
        <row r="82">
          <cell r="F82">
            <v>1847</v>
          </cell>
        </row>
        <row r="83">
          <cell r="F83">
            <v>-70756</v>
          </cell>
        </row>
        <row r="86">
          <cell r="F86">
            <v>185423</v>
          </cell>
        </row>
        <row r="88">
          <cell r="F88">
            <v>837</v>
          </cell>
        </row>
        <row r="95">
          <cell r="F95">
            <v>837</v>
          </cell>
        </row>
        <row r="100">
          <cell r="F100">
            <v>231846</v>
          </cell>
        </row>
        <row r="101">
          <cell r="F101">
            <v>231846</v>
          </cell>
        </row>
        <row r="103">
          <cell r="F103">
            <v>20000</v>
          </cell>
        </row>
        <row r="104">
          <cell r="F104">
            <v>11528</v>
          </cell>
        </row>
        <row r="106">
          <cell r="F106">
            <v>9521</v>
          </cell>
        </row>
        <row r="108">
          <cell r="F108">
            <v>33745</v>
          </cell>
        </row>
        <row r="109">
          <cell r="F109">
            <v>10781</v>
          </cell>
        </row>
        <row r="111">
          <cell r="F111">
            <v>3672</v>
          </cell>
        </row>
        <row r="112">
          <cell r="F112">
            <v>7974</v>
          </cell>
        </row>
        <row r="113">
          <cell r="F113">
            <v>397</v>
          </cell>
        </row>
        <row r="116">
          <cell r="F116">
            <v>5726</v>
          </cell>
        </row>
        <row r="117">
          <cell r="F117">
            <v>103344</v>
          </cell>
        </row>
        <row r="119">
          <cell r="F119">
            <v>521450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p"/>
    </sheetNames>
    <sheetDataSet>
      <sheetData sheetId="2">
        <row r="24">
          <cell r="F24">
            <v>2599</v>
          </cell>
        </row>
        <row r="25">
          <cell r="F25">
            <v>9912</v>
          </cell>
        </row>
        <row r="26">
          <cell r="F26">
            <v>7313</v>
          </cell>
        </row>
        <row r="27">
          <cell r="F27">
            <v>72426</v>
          </cell>
        </row>
        <row r="29">
          <cell r="F29">
            <v>692040</v>
          </cell>
        </row>
        <row r="30">
          <cell r="F30">
            <v>2702862</v>
          </cell>
        </row>
        <row r="31">
          <cell r="F31">
            <v>2010822</v>
          </cell>
        </row>
        <row r="33">
          <cell r="F33">
            <v>0</v>
          </cell>
        </row>
        <row r="37">
          <cell r="F37">
            <v>410</v>
          </cell>
        </row>
        <row r="39">
          <cell r="F39">
            <v>4</v>
          </cell>
        </row>
        <row r="40">
          <cell r="F40">
            <v>359</v>
          </cell>
        </row>
        <row r="41">
          <cell r="F41">
            <v>603</v>
          </cell>
        </row>
        <row r="42">
          <cell r="F42">
            <v>244</v>
          </cell>
        </row>
        <row r="43">
          <cell r="F43">
            <v>36966</v>
          </cell>
        </row>
        <row r="45">
          <cell r="F45">
            <v>1</v>
          </cell>
        </row>
        <row r="46">
          <cell r="F46">
            <v>804805</v>
          </cell>
        </row>
        <row r="48">
          <cell r="F48">
            <v>45719</v>
          </cell>
        </row>
        <row r="50">
          <cell r="F50">
            <v>452</v>
          </cell>
        </row>
        <row r="51">
          <cell r="F51">
            <v>4820</v>
          </cell>
        </row>
        <row r="52">
          <cell r="F52">
            <v>7</v>
          </cell>
        </row>
        <row r="55">
          <cell r="F55">
            <v>574698</v>
          </cell>
        </row>
        <row r="56">
          <cell r="F56">
            <v>656637</v>
          </cell>
        </row>
        <row r="57">
          <cell r="F57">
            <v>81939</v>
          </cell>
        </row>
        <row r="60">
          <cell r="F60">
            <v>1127</v>
          </cell>
        </row>
        <row r="63">
          <cell r="F63">
            <v>31996</v>
          </cell>
        </row>
        <row r="66">
          <cell r="F66">
            <v>3095</v>
          </cell>
        </row>
        <row r="67">
          <cell r="F67">
            <v>1</v>
          </cell>
        </row>
        <row r="69">
          <cell r="F69">
            <v>6078</v>
          </cell>
        </row>
        <row r="70">
          <cell r="F70">
            <v>667992</v>
          </cell>
        </row>
        <row r="71">
          <cell r="F71">
            <v>329</v>
          </cell>
        </row>
        <row r="72">
          <cell r="F72">
            <v>12839</v>
          </cell>
        </row>
        <row r="73">
          <cell r="F73">
            <v>1485965</v>
          </cell>
        </row>
        <row r="78">
          <cell r="F78">
            <v>44840</v>
          </cell>
        </row>
        <row r="81">
          <cell r="F81">
            <v>553408</v>
          </cell>
        </row>
        <row r="82">
          <cell r="F82">
            <v>3004</v>
          </cell>
        </row>
        <row r="83">
          <cell r="F83">
            <v>-416047</v>
          </cell>
        </row>
        <row r="86">
          <cell r="F86">
            <v>185205</v>
          </cell>
        </row>
        <row r="88">
          <cell r="F88">
            <v>1982</v>
          </cell>
        </row>
        <row r="95">
          <cell r="F95">
            <v>1982</v>
          </cell>
        </row>
        <row r="100">
          <cell r="F100">
            <v>705800</v>
          </cell>
        </row>
        <row r="101">
          <cell r="F101">
            <v>705800</v>
          </cell>
        </row>
        <row r="104">
          <cell r="F104">
            <v>39429</v>
          </cell>
        </row>
        <row r="106">
          <cell r="F106">
            <v>415291</v>
          </cell>
        </row>
        <row r="108">
          <cell r="F108">
            <v>47401</v>
          </cell>
        </row>
        <row r="109">
          <cell r="F109">
            <v>45435</v>
          </cell>
        </row>
        <row r="111">
          <cell r="F111">
            <v>5424</v>
          </cell>
        </row>
        <row r="112">
          <cell r="F112">
            <v>11440</v>
          </cell>
        </row>
        <row r="113">
          <cell r="F113">
            <v>1969</v>
          </cell>
        </row>
        <row r="116">
          <cell r="F116">
            <v>26589</v>
          </cell>
        </row>
        <row r="117">
          <cell r="F117">
            <v>592978</v>
          </cell>
        </row>
        <row r="119">
          <cell r="F119">
            <v>1485965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kij"/>
    </sheetNames>
    <sheetDataSet>
      <sheetData sheetId="2">
        <row r="24">
          <cell r="F24">
            <v>3637</v>
          </cell>
        </row>
        <row r="25">
          <cell r="F25">
            <v>22913</v>
          </cell>
        </row>
        <row r="26">
          <cell r="F26">
            <v>19276</v>
          </cell>
        </row>
        <row r="27">
          <cell r="F27">
            <v>553573</v>
          </cell>
        </row>
        <row r="29">
          <cell r="F29">
            <v>2988445</v>
          </cell>
        </row>
        <row r="30">
          <cell r="F30">
            <v>6925345</v>
          </cell>
        </row>
        <row r="31">
          <cell r="F31">
            <v>3936900</v>
          </cell>
        </row>
        <row r="33">
          <cell r="F33">
            <v>0</v>
          </cell>
        </row>
        <row r="37">
          <cell r="F37">
            <v>9163</v>
          </cell>
        </row>
        <row r="38">
          <cell r="F38">
            <v>7365</v>
          </cell>
        </row>
        <row r="39">
          <cell r="F39">
            <v>99</v>
          </cell>
        </row>
        <row r="40">
          <cell r="F40">
            <v>116</v>
          </cell>
        </row>
        <row r="41">
          <cell r="F41">
            <v>121</v>
          </cell>
        </row>
        <row r="42">
          <cell r="F42">
            <v>5</v>
          </cell>
        </row>
        <row r="43">
          <cell r="F43">
            <v>52494</v>
          </cell>
        </row>
        <row r="46">
          <cell r="F46">
            <v>3614892</v>
          </cell>
        </row>
        <row r="48">
          <cell r="F48">
            <v>197872</v>
          </cell>
        </row>
        <row r="51">
          <cell r="F51">
            <v>288</v>
          </cell>
        </row>
        <row r="52">
          <cell r="F52">
            <v>410</v>
          </cell>
        </row>
        <row r="55">
          <cell r="F55">
            <v>1335551</v>
          </cell>
        </row>
        <row r="56">
          <cell r="F56">
            <v>2941831</v>
          </cell>
        </row>
        <row r="57">
          <cell r="F57">
            <v>1606280</v>
          </cell>
        </row>
        <row r="59">
          <cell r="F59">
            <v>17236</v>
          </cell>
        </row>
        <row r="60">
          <cell r="F60">
            <v>15408</v>
          </cell>
        </row>
        <row r="63">
          <cell r="F63">
            <v>37712</v>
          </cell>
        </row>
        <row r="66">
          <cell r="F66">
            <v>437156</v>
          </cell>
        </row>
        <row r="67">
          <cell r="F67">
            <v>7</v>
          </cell>
        </row>
        <row r="68">
          <cell r="F68">
            <v>104</v>
          </cell>
        </row>
        <row r="69">
          <cell r="F69">
            <v>128217</v>
          </cell>
        </row>
        <row r="70">
          <cell r="F70">
            <v>2169954</v>
          </cell>
        </row>
        <row r="71">
          <cell r="F71">
            <v>10631</v>
          </cell>
        </row>
        <row r="72">
          <cell r="F72">
            <v>26</v>
          </cell>
        </row>
        <row r="73">
          <cell r="F73">
            <v>5795503</v>
          </cell>
        </row>
        <row r="78">
          <cell r="F78">
            <v>27091</v>
          </cell>
        </row>
        <row r="81">
          <cell r="F81">
            <v>3078587</v>
          </cell>
        </row>
        <row r="82">
          <cell r="F82">
            <v>72443</v>
          </cell>
        </row>
        <row r="83">
          <cell r="F83">
            <v>-2219310</v>
          </cell>
        </row>
        <row r="86">
          <cell r="F86">
            <v>958811</v>
          </cell>
        </row>
        <row r="88">
          <cell r="F88">
            <v>33092</v>
          </cell>
        </row>
        <row r="89">
          <cell r="F89">
            <v>75181</v>
          </cell>
        </row>
        <row r="94">
          <cell r="F94">
            <v>1000</v>
          </cell>
        </row>
        <row r="95">
          <cell r="F95">
            <v>109273</v>
          </cell>
        </row>
        <row r="97">
          <cell r="F97">
            <v>589683</v>
          </cell>
        </row>
        <row r="100">
          <cell r="F100">
            <v>169832</v>
          </cell>
        </row>
        <row r="101">
          <cell r="F101">
            <v>759515</v>
          </cell>
        </row>
        <row r="103">
          <cell r="F103">
            <v>20</v>
          </cell>
        </row>
        <row r="104">
          <cell r="F104">
            <v>88402</v>
          </cell>
        </row>
        <row r="106">
          <cell r="F106">
            <v>2366006</v>
          </cell>
        </row>
        <row r="108">
          <cell r="F108">
            <v>657455</v>
          </cell>
        </row>
        <row r="109">
          <cell r="F109">
            <v>230200</v>
          </cell>
        </row>
        <row r="111">
          <cell r="F111">
            <v>14348</v>
          </cell>
        </row>
        <row r="112">
          <cell r="F112">
            <v>27472</v>
          </cell>
        </row>
        <row r="113">
          <cell r="F113">
            <v>4965</v>
          </cell>
        </row>
        <row r="115">
          <cell r="F115">
            <v>6</v>
          </cell>
        </row>
        <row r="116">
          <cell r="F116">
            <v>254037</v>
          </cell>
        </row>
        <row r="117">
          <cell r="F117">
            <v>3642911</v>
          </cell>
        </row>
        <row r="118">
          <cell r="F118">
            <v>324993</v>
          </cell>
        </row>
        <row r="119">
          <cell r="F119">
            <v>5795503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3128</v>
          </cell>
        </row>
        <row r="25">
          <cell r="F25">
            <v>6879</v>
          </cell>
        </row>
        <row r="26">
          <cell r="F26">
            <v>3751</v>
          </cell>
        </row>
        <row r="27">
          <cell r="F27">
            <v>139036</v>
          </cell>
        </row>
        <row r="29">
          <cell r="F29">
            <v>718729</v>
          </cell>
        </row>
        <row r="30">
          <cell r="F30">
            <v>1998423</v>
          </cell>
        </row>
        <row r="31">
          <cell r="F31">
            <v>1279694</v>
          </cell>
        </row>
        <row r="33">
          <cell r="F33">
            <v>0</v>
          </cell>
        </row>
        <row r="37">
          <cell r="F37">
            <v>4636</v>
          </cell>
        </row>
        <row r="38">
          <cell r="F38">
            <v>124</v>
          </cell>
        </row>
        <row r="39">
          <cell r="F39">
            <v>13133</v>
          </cell>
        </row>
        <row r="40">
          <cell r="F40">
            <v>1763</v>
          </cell>
        </row>
        <row r="41">
          <cell r="F41">
            <v>2815</v>
          </cell>
        </row>
        <row r="42">
          <cell r="F42">
            <v>1052</v>
          </cell>
        </row>
        <row r="46">
          <cell r="F46">
            <v>880549</v>
          </cell>
        </row>
        <row r="48">
          <cell r="F48">
            <v>19045</v>
          </cell>
        </row>
        <row r="52">
          <cell r="F52">
            <v>6</v>
          </cell>
        </row>
        <row r="55">
          <cell r="F55">
            <v>499898</v>
          </cell>
        </row>
        <row r="56">
          <cell r="F56">
            <v>738333</v>
          </cell>
        </row>
        <row r="57">
          <cell r="F57">
            <v>238435</v>
          </cell>
        </row>
        <row r="59">
          <cell r="F59">
            <v>16</v>
          </cell>
        </row>
        <row r="60">
          <cell r="F60">
            <v>2447</v>
          </cell>
        </row>
        <row r="63">
          <cell r="F63">
            <v>3837</v>
          </cell>
        </row>
        <row r="66">
          <cell r="F66">
            <v>26360</v>
          </cell>
        </row>
        <row r="67">
          <cell r="F67">
            <v>10</v>
          </cell>
        </row>
        <row r="68">
          <cell r="F68">
            <v>47</v>
          </cell>
        </row>
        <row r="69">
          <cell r="F69">
            <v>64300</v>
          </cell>
        </row>
        <row r="70">
          <cell r="F70">
            <v>615956</v>
          </cell>
        </row>
        <row r="71">
          <cell r="F71">
            <v>874</v>
          </cell>
        </row>
        <row r="73">
          <cell r="F73">
            <v>1497379</v>
          </cell>
        </row>
        <row r="78">
          <cell r="F78">
            <v>43242</v>
          </cell>
        </row>
        <row r="81">
          <cell r="F81">
            <v>572857</v>
          </cell>
        </row>
        <row r="82">
          <cell r="F82">
            <v>4331</v>
          </cell>
        </row>
        <row r="83">
          <cell r="F83">
            <v>-462236</v>
          </cell>
        </row>
        <row r="86">
          <cell r="F86">
            <v>158194</v>
          </cell>
        </row>
        <row r="88">
          <cell r="F88">
            <v>8902</v>
          </cell>
        </row>
        <row r="95">
          <cell r="F95">
            <v>8902</v>
          </cell>
        </row>
        <row r="99">
          <cell r="F99">
            <v>14799</v>
          </cell>
        </row>
        <row r="100">
          <cell r="F100">
            <v>973072</v>
          </cell>
        </row>
        <row r="101">
          <cell r="F101">
            <v>987871</v>
          </cell>
        </row>
        <row r="103">
          <cell r="F103">
            <v>43560</v>
          </cell>
        </row>
        <row r="104">
          <cell r="F104">
            <v>31049</v>
          </cell>
        </row>
        <row r="106">
          <cell r="F106">
            <v>38665</v>
          </cell>
        </row>
        <row r="108">
          <cell r="F108">
            <v>192273</v>
          </cell>
        </row>
        <row r="109">
          <cell r="F109">
            <v>13588</v>
          </cell>
        </row>
        <row r="111">
          <cell r="F111">
            <v>6770</v>
          </cell>
        </row>
        <row r="112">
          <cell r="F112">
            <v>14464</v>
          </cell>
        </row>
        <row r="113">
          <cell r="F113">
            <v>447</v>
          </cell>
        </row>
        <row r="116">
          <cell r="F116">
            <v>1596</v>
          </cell>
        </row>
        <row r="117">
          <cell r="F117">
            <v>342412</v>
          </cell>
        </row>
        <row r="119">
          <cell r="F119">
            <v>1497379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</sheetNames>
    <sheetDataSet>
      <sheetData sheetId="2">
        <row r="24">
          <cell r="F24">
            <v>3</v>
          </cell>
        </row>
        <row r="25">
          <cell r="F25">
            <v>52</v>
          </cell>
        </row>
        <row r="26">
          <cell r="F26">
            <v>49</v>
          </cell>
        </row>
        <row r="27">
          <cell r="F27">
            <v>13610</v>
          </cell>
        </row>
        <row r="29">
          <cell r="F29">
            <v>2299</v>
          </cell>
        </row>
        <row r="30">
          <cell r="F30">
            <v>23114</v>
          </cell>
        </row>
        <row r="31">
          <cell r="F31">
            <v>20815</v>
          </cell>
        </row>
        <row r="33">
          <cell r="F33">
            <v>0</v>
          </cell>
        </row>
        <row r="38">
          <cell r="F38">
            <v>56278</v>
          </cell>
        </row>
        <row r="39">
          <cell r="F39">
            <v>112</v>
          </cell>
        </row>
        <row r="40">
          <cell r="F40">
            <v>2056</v>
          </cell>
        </row>
        <row r="41">
          <cell r="F41">
            <v>3653</v>
          </cell>
        </row>
        <row r="42">
          <cell r="F42">
            <v>1597</v>
          </cell>
        </row>
        <row r="46">
          <cell r="F46">
            <v>74358</v>
          </cell>
        </row>
        <row r="48">
          <cell r="F48">
            <v>148</v>
          </cell>
        </row>
        <row r="53">
          <cell r="F53">
            <v>385370</v>
          </cell>
        </row>
        <row r="55">
          <cell r="F55">
            <v>764679</v>
          </cell>
        </row>
        <row r="56">
          <cell r="F56">
            <v>764679</v>
          </cell>
        </row>
        <row r="59">
          <cell r="F59">
            <v>3285</v>
          </cell>
        </row>
        <row r="60">
          <cell r="F60">
            <v>10007</v>
          </cell>
        </row>
        <row r="63">
          <cell r="F63">
            <v>255978</v>
          </cell>
        </row>
        <row r="66">
          <cell r="F66">
            <v>9</v>
          </cell>
        </row>
        <row r="69">
          <cell r="F69">
            <v>81015</v>
          </cell>
        </row>
        <row r="70">
          <cell r="F70">
            <v>1500491</v>
          </cell>
        </row>
        <row r="73">
          <cell r="F73">
            <v>1574849</v>
          </cell>
        </row>
        <row r="78">
          <cell r="F78">
            <v>52031</v>
          </cell>
        </row>
        <row r="81">
          <cell r="F81">
            <v>20029</v>
          </cell>
        </row>
        <row r="83">
          <cell r="F83">
            <v>-300400</v>
          </cell>
        </row>
        <row r="86">
          <cell r="F86">
            <v>-228340</v>
          </cell>
        </row>
        <row r="94">
          <cell r="F94">
            <v>18449</v>
          </cell>
        </row>
        <row r="95">
          <cell r="F95">
            <v>18449</v>
          </cell>
        </row>
        <row r="101">
          <cell r="F101">
            <v>0</v>
          </cell>
        </row>
        <row r="105">
          <cell r="F105">
            <v>19026</v>
          </cell>
        </row>
        <row r="106">
          <cell r="F106">
            <v>1603366</v>
          </cell>
        </row>
        <row r="109">
          <cell r="F109">
            <v>1504</v>
          </cell>
        </row>
        <row r="111">
          <cell r="F111">
            <v>1035</v>
          </cell>
        </row>
        <row r="112">
          <cell r="F112">
            <v>476</v>
          </cell>
        </row>
        <row r="116">
          <cell r="F116">
            <v>159333</v>
          </cell>
        </row>
        <row r="117">
          <cell r="F117">
            <v>1784740</v>
          </cell>
        </row>
        <row r="119">
          <cell r="F119">
            <v>1574849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mik"/>
    </sheetNames>
    <sheetDataSet>
      <sheetData sheetId="2">
        <row r="24">
          <cell r="F24">
            <v>378</v>
          </cell>
        </row>
        <row r="25">
          <cell r="F25">
            <v>744</v>
          </cell>
        </row>
        <row r="26">
          <cell r="F26">
            <v>366</v>
          </cell>
        </row>
        <row r="27">
          <cell r="F27">
            <v>7820</v>
          </cell>
        </row>
        <row r="29">
          <cell r="F29">
            <v>769720</v>
          </cell>
        </row>
        <row r="30">
          <cell r="F30">
            <v>1576157</v>
          </cell>
        </row>
        <row r="31">
          <cell r="F31">
            <v>806437</v>
          </cell>
        </row>
        <row r="33">
          <cell r="F33">
            <v>0</v>
          </cell>
        </row>
        <row r="39">
          <cell r="F39">
            <v>42</v>
          </cell>
        </row>
        <row r="40">
          <cell r="F40">
            <v>0</v>
          </cell>
        </row>
        <row r="46">
          <cell r="F46">
            <v>777960</v>
          </cell>
        </row>
        <row r="48">
          <cell r="F48">
            <v>25501</v>
          </cell>
        </row>
        <row r="55">
          <cell r="F55">
            <v>41386</v>
          </cell>
        </row>
        <row r="56">
          <cell r="F56">
            <v>70482</v>
          </cell>
        </row>
        <row r="57">
          <cell r="F57">
            <v>29096</v>
          </cell>
        </row>
        <row r="59">
          <cell r="F59">
            <v>185</v>
          </cell>
        </row>
        <row r="60">
          <cell r="F60">
            <v>3189</v>
          </cell>
        </row>
        <row r="63">
          <cell r="F63">
            <v>1083</v>
          </cell>
        </row>
        <row r="66">
          <cell r="F66">
            <v>3918</v>
          </cell>
        </row>
        <row r="67">
          <cell r="F67">
            <v>3</v>
          </cell>
        </row>
        <row r="69">
          <cell r="F69">
            <v>32154</v>
          </cell>
        </row>
        <row r="70">
          <cell r="F70">
            <v>107416</v>
          </cell>
        </row>
        <row r="71">
          <cell r="F71">
            <v>108</v>
          </cell>
        </row>
        <row r="73">
          <cell r="F73">
            <v>885484</v>
          </cell>
        </row>
        <row r="78">
          <cell r="F78">
            <v>39660</v>
          </cell>
        </row>
        <row r="81">
          <cell r="F81">
            <v>622737</v>
          </cell>
        </row>
        <row r="82">
          <cell r="F82">
            <v>1787</v>
          </cell>
        </row>
        <row r="83">
          <cell r="F83">
            <v>-357940</v>
          </cell>
        </row>
        <row r="86">
          <cell r="F86">
            <v>306244</v>
          </cell>
        </row>
        <row r="88">
          <cell r="F88">
            <v>8620</v>
          </cell>
        </row>
        <row r="95">
          <cell r="F95">
            <v>8620</v>
          </cell>
        </row>
        <row r="99">
          <cell r="F99">
            <v>2176</v>
          </cell>
        </row>
        <row r="100">
          <cell r="F100">
            <v>421650</v>
          </cell>
        </row>
        <row r="101">
          <cell r="F101">
            <v>423826</v>
          </cell>
        </row>
        <row r="103">
          <cell r="F103">
            <v>10700</v>
          </cell>
        </row>
        <row r="104">
          <cell r="F104">
            <v>27199</v>
          </cell>
        </row>
        <row r="106">
          <cell r="F106">
            <v>5167</v>
          </cell>
        </row>
        <row r="108">
          <cell r="F108">
            <v>77725</v>
          </cell>
        </row>
        <row r="109">
          <cell r="F109">
            <v>7118</v>
          </cell>
        </row>
        <row r="111">
          <cell r="F111">
            <v>3907</v>
          </cell>
        </row>
        <row r="112">
          <cell r="F112">
            <v>9343</v>
          </cell>
        </row>
        <row r="113">
          <cell r="F113">
            <v>16</v>
          </cell>
        </row>
        <row r="116">
          <cell r="F116">
            <v>511</v>
          </cell>
        </row>
        <row r="117">
          <cell r="F117">
            <v>141686</v>
          </cell>
        </row>
        <row r="118">
          <cell r="F118">
            <v>5108</v>
          </cell>
        </row>
        <row r="119">
          <cell r="F119">
            <v>885484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Пояснення"/>
      <sheetName val=" 270(1)"/>
      <sheetName val="Tern"/>
    </sheetNames>
    <sheetDataSet>
      <sheetData sheetId="2">
        <row r="24">
          <cell r="F24">
            <v>1362</v>
          </cell>
        </row>
        <row r="25">
          <cell r="F25">
            <v>2450</v>
          </cell>
        </row>
        <row r="26">
          <cell r="F26">
            <v>1088</v>
          </cell>
        </row>
        <row r="27">
          <cell r="F27">
            <v>3960</v>
          </cell>
        </row>
        <row r="29">
          <cell r="F29">
            <v>585061</v>
          </cell>
        </row>
        <row r="30">
          <cell r="F30">
            <v>1132587</v>
          </cell>
        </row>
        <row r="31">
          <cell r="F31">
            <v>547526</v>
          </cell>
        </row>
        <row r="33">
          <cell r="F33">
            <v>0</v>
          </cell>
        </row>
        <row r="39">
          <cell r="F39">
            <v>236</v>
          </cell>
        </row>
        <row r="40">
          <cell r="F40">
            <v>0</v>
          </cell>
        </row>
        <row r="46">
          <cell r="F46">
            <v>590619</v>
          </cell>
        </row>
        <row r="48">
          <cell r="F48">
            <v>10796</v>
          </cell>
        </row>
        <row r="52">
          <cell r="F52">
            <v>7</v>
          </cell>
        </row>
        <row r="55">
          <cell r="F55">
            <v>19056</v>
          </cell>
        </row>
        <row r="56">
          <cell r="F56">
            <v>19056</v>
          </cell>
        </row>
        <row r="59">
          <cell r="F59">
            <v>410</v>
          </cell>
        </row>
        <row r="60">
          <cell r="F60">
            <v>5707</v>
          </cell>
        </row>
        <row r="63">
          <cell r="F63">
            <v>767</v>
          </cell>
        </row>
        <row r="66">
          <cell r="F66">
            <v>1440</v>
          </cell>
        </row>
        <row r="67">
          <cell r="F67">
            <v>7</v>
          </cell>
        </row>
        <row r="68">
          <cell r="F68">
            <v>9</v>
          </cell>
        </row>
        <row r="69">
          <cell r="F69">
            <v>9003</v>
          </cell>
        </row>
        <row r="70">
          <cell r="F70">
            <v>47195</v>
          </cell>
        </row>
        <row r="71">
          <cell r="F71">
            <v>79</v>
          </cell>
        </row>
        <row r="73">
          <cell r="F73">
            <v>637893</v>
          </cell>
        </row>
        <row r="78">
          <cell r="F78">
            <v>15272</v>
          </cell>
        </row>
        <row r="81">
          <cell r="F81">
            <v>581206</v>
          </cell>
        </row>
        <row r="83">
          <cell r="F83">
            <v>-68427</v>
          </cell>
        </row>
        <row r="86">
          <cell r="F86">
            <v>528051</v>
          </cell>
        </row>
        <row r="88">
          <cell r="F88">
            <v>1029</v>
          </cell>
        </row>
        <row r="95">
          <cell r="F95">
            <v>1029</v>
          </cell>
        </row>
        <row r="99">
          <cell r="F99">
            <v>1010</v>
          </cell>
        </row>
        <row r="100">
          <cell r="F100">
            <v>15899</v>
          </cell>
        </row>
        <row r="101">
          <cell r="F101">
            <v>16909</v>
          </cell>
        </row>
        <row r="103">
          <cell r="F103">
            <v>18649</v>
          </cell>
        </row>
        <row r="105">
          <cell r="F105">
            <v>25500</v>
          </cell>
        </row>
        <row r="106">
          <cell r="F106">
            <v>2212</v>
          </cell>
        </row>
        <row r="108">
          <cell r="F108">
            <v>30120</v>
          </cell>
        </row>
        <row r="109">
          <cell r="F109">
            <v>3354</v>
          </cell>
        </row>
        <row r="111">
          <cell r="F111">
            <v>2082</v>
          </cell>
        </row>
        <row r="112">
          <cell r="F112">
            <v>4105</v>
          </cell>
        </row>
        <row r="116">
          <cell r="F116">
            <v>5882</v>
          </cell>
        </row>
        <row r="117">
          <cell r="F117">
            <v>91904</v>
          </cell>
        </row>
        <row r="119">
          <cell r="F119">
            <v>637893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050 наша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баланс"/>
      <sheetName val="210"/>
      <sheetName val="280"/>
      <sheetName val=" 270(1)"/>
      <sheetName val="xark"/>
    </sheetNames>
    <sheetDataSet>
      <sheetData sheetId="2">
        <row r="24">
          <cell r="F24">
            <v>902</v>
          </cell>
        </row>
        <row r="25">
          <cell r="F25">
            <v>15274</v>
          </cell>
        </row>
        <row r="26">
          <cell r="F26">
            <v>14372</v>
          </cell>
        </row>
        <row r="27">
          <cell r="F27">
            <v>43355</v>
          </cell>
        </row>
        <row r="29">
          <cell r="F29">
            <v>1927558</v>
          </cell>
        </row>
        <row r="30">
          <cell r="F30">
            <v>7622011</v>
          </cell>
        </row>
        <row r="31">
          <cell r="F31">
            <v>5694453</v>
          </cell>
        </row>
        <row r="33">
          <cell r="F33">
            <v>0</v>
          </cell>
        </row>
        <row r="38">
          <cell r="F38">
            <v>13509</v>
          </cell>
        </row>
        <row r="39">
          <cell r="F39">
            <v>1786</v>
          </cell>
        </row>
        <row r="40">
          <cell r="F40">
            <v>0</v>
          </cell>
        </row>
        <row r="46">
          <cell r="F46">
            <v>1987110</v>
          </cell>
        </row>
        <row r="48">
          <cell r="F48">
            <v>18111</v>
          </cell>
        </row>
        <row r="50">
          <cell r="F50">
            <v>19</v>
          </cell>
        </row>
        <row r="51">
          <cell r="F51">
            <v>41</v>
          </cell>
        </row>
        <row r="52">
          <cell r="F52">
            <v>1</v>
          </cell>
        </row>
        <row r="55">
          <cell r="F55">
            <v>295214</v>
          </cell>
        </row>
        <row r="56">
          <cell r="F56">
            <v>517170</v>
          </cell>
        </row>
        <row r="57">
          <cell r="F57">
            <v>221956</v>
          </cell>
        </row>
        <row r="59">
          <cell r="F59">
            <v>2238</v>
          </cell>
        </row>
        <row r="60">
          <cell r="F60">
            <v>81671</v>
          </cell>
        </row>
        <row r="61">
          <cell r="F61">
            <v>28</v>
          </cell>
        </row>
        <row r="63">
          <cell r="F63">
            <v>2858</v>
          </cell>
        </row>
        <row r="66">
          <cell r="F66">
            <v>68331</v>
          </cell>
        </row>
        <row r="67">
          <cell r="F67">
            <v>1</v>
          </cell>
        </row>
        <row r="69">
          <cell r="F69">
            <v>32698</v>
          </cell>
        </row>
        <row r="70">
          <cell r="F70">
            <v>501210</v>
          </cell>
        </row>
        <row r="71">
          <cell r="F71">
            <v>810</v>
          </cell>
        </row>
        <row r="73">
          <cell r="F73">
            <v>2489130</v>
          </cell>
        </row>
        <row r="78">
          <cell r="F78">
            <v>64135</v>
          </cell>
        </row>
        <row r="81">
          <cell r="F81">
            <v>1338892</v>
          </cell>
        </row>
        <row r="82">
          <cell r="F82">
            <v>4999</v>
          </cell>
        </row>
        <row r="83">
          <cell r="F83">
            <v>308850</v>
          </cell>
        </row>
        <row r="86">
          <cell r="F86">
            <v>1716876</v>
          </cell>
        </row>
        <row r="88">
          <cell r="F88">
            <v>21144</v>
          </cell>
        </row>
        <row r="95">
          <cell r="F95">
            <v>21144</v>
          </cell>
        </row>
        <row r="99">
          <cell r="F99">
            <v>10813</v>
          </cell>
        </row>
        <row r="100">
          <cell r="F100">
            <v>337750</v>
          </cell>
        </row>
        <row r="101">
          <cell r="F101">
            <v>348563</v>
          </cell>
        </row>
        <row r="106">
          <cell r="F106">
            <v>149546</v>
          </cell>
        </row>
        <row r="108">
          <cell r="F108">
            <v>191244</v>
          </cell>
        </row>
        <row r="109">
          <cell r="F109">
            <v>7367</v>
          </cell>
        </row>
        <row r="111">
          <cell r="F111">
            <v>4579</v>
          </cell>
        </row>
        <row r="112">
          <cell r="F112">
            <v>10137</v>
          </cell>
        </row>
        <row r="113">
          <cell r="F113">
            <v>1956</v>
          </cell>
        </row>
        <row r="116">
          <cell r="F116">
            <v>37718</v>
          </cell>
        </row>
        <row r="117">
          <cell r="F117">
            <v>402547</v>
          </cell>
        </row>
        <row r="119">
          <cell r="F119">
            <v>2489130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180_3_"/>
      <sheetName val="270_1_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_010"/>
      <sheetName val=" 270(1)"/>
    </sheetNames>
    <sheetDataSet>
      <sheetData sheetId="2">
        <row r="24">
          <cell r="F24">
            <v>2513</v>
          </cell>
        </row>
        <row r="25">
          <cell r="F25">
            <v>4002</v>
          </cell>
        </row>
        <row r="26">
          <cell r="F26">
            <v>1489</v>
          </cell>
        </row>
        <row r="27">
          <cell r="F27">
            <v>21105</v>
          </cell>
        </row>
        <row r="29">
          <cell r="F29">
            <v>433769</v>
          </cell>
        </row>
        <row r="30">
          <cell r="F30">
            <v>1722463</v>
          </cell>
        </row>
        <row r="31">
          <cell r="F31">
            <v>1288694</v>
          </cell>
        </row>
        <row r="33">
          <cell r="F33">
            <v>0</v>
          </cell>
        </row>
        <row r="38">
          <cell r="F38">
            <v>52</v>
          </cell>
        </row>
        <row r="40">
          <cell r="F40">
            <v>0</v>
          </cell>
        </row>
        <row r="46">
          <cell r="F46">
            <v>457439</v>
          </cell>
        </row>
        <row r="48">
          <cell r="F48">
            <v>27060</v>
          </cell>
        </row>
        <row r="49">
          <cell r="F49">
            <v>9</v>
          </cell>
        </row>
        <row r="51">
          <cell r="F51">
            <v>48</v>
          </cell>
        </row>
        <row r="52">
          <cell r="F52">
            <v>113</v>
          </cell>
        </row>
        <row r="55">
          <cell r="F55">
            <v>32201</v>
          </cell>
        </row>
        <row r="56">
          <cell r="F56">
            <v>39946</v>
          </cell>
        </row>
        <row r="57">
          <cell r="F57">
            <v>7745</v>
          </cell>
        </row>
        <row r="59">
          <cell r="F59">
            <v>632</v>
          </cell>
        </row>
        <row r="60">
          <cell r="F60">
            <v>1531</v>
          </cell>
        </row>
        <row r="63">
          <cell r="F63">
            <v>679</v>
          </cell>
        </row>
        <row r="66">
          <cell r="F66">
            <v>1240</v>
          </cell>
        </row>
        <row r="67">
          <cell r="F67">
            <v>5</v>
          </cell>
        </row>
        <row r="68">
          <cell r="F68">
            <v>14</v>
          </cell>
        </row>
        <row r="69">
          <cell r="F69">
            <v>7972</v>
          </cell>
        </row>
        <row r="70">
          <cell r="F70">
            <v>71499</v>
          </cell>
        </row>
        <row r="71">
          <cell r="F71">
            <v>313</v>
          </cell>
        </row>
        <row r="73">
          <cell r="F73">
            <v>529251</v>
          </cell>
        </row>
        <row r="78">
          <cell r="F78">
            <v>33638</v>
          </cell>
        </row>
        <row r="81">
          <cell r="F81">
            <v>242120</v>
          </cell>
        </row>
        <row r="82">
          <cell r="F82">
            <v>4983</v>
          </cell>
        </row>
        <row r="83">
          <cell r="F83">
            <v>97525</v>
          </cell>
        </row>
        <row r="86">
          <cell r="F86">
            <v>378266</v>
          </cell>
        </row>
        <row r="88">
          <cell r="F88">
            <v>8219</v>
          </cell>
        </row>
        <row r="95">
          <cell r="F95">
            <v>8219</v>
          </cell>
        </row>
        <row r="99">
          <cell r="F99">
            <v>1848</v>
          </cell>
        </row>
        <row r="100">
          <cell r="F100">
            <v>50949</v>
          </cell>
        </row>
        <row r="101">
          <cell r="F101">
            <v>52797</v>
          </cell>
        </row>
        <row r="104">
          <cell r="F104">
            <v>13974</v>
          </cell>
        </row>
        <row r="106">
          <cell r="F106">
            <v>19362</v>
          </cell>
        </row>
        <row r="108">
          <cell r="F108">
            <v>29455</v>
          </cell>
        </row>
        <row r="109">
          <cell r="F109">
            <v>5973</v>
          </cell>
        </row>
        <row r="111">
          <cell r="F111">
            <v>4123</v>
          </cell>
        </row>
        <row r="112">
          <cell r="F112">
            <v>8702</v>
          </cell>
        </row>
        <row r="113">
          <cell r="F113">
            <v>1215</v>
          </cell>
        </row>
        <row r="116">
          <cell r="F116">
            <v>7165</v>
          </cell>
        </row>
        <row r="117">
          <cell r="F117">
            <v>89969</v>
          </cell>
        </row>
        <row r="119">
          <cell r="F119">
            <v>529251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131"/>
      <sheetName val="0"/>
      <sheetName val="02"/>
      <sheetName val="#ССЫЛКА"/>
      <sheetName val="donb"/>
      <sheetName val="3"/>
    </sheetNames>
    <sheetDataSet>
      <sheetData sheetId="2">
        <row r="24">
          <cell r="F24">
            <v>2875</v>
          </cell>
        </row>
        <row r="25">
          <cell r="F25">
            <v>4760</v>
          </cell>
        </row>
        <row r="26">
          <cell r="F26">
            <v>1885</v>
          </cell>
        </row>
        <row r="27">
          <cell r="F27">
            <v>44614</v>
          </cell>
        </row>
        <row r="29">
          <cell r="F29">
            <v>1666768</v>
          </cell>
        </row>
        <row r="30">
          <cell r="F30">
            <v>9741440</v>
          </cell>
        </row>
        <row r="31">
          <cell r="F31">
            <v>8074672</v>
          </cell>
        </row>
        <row r="33">
          <cell r="F33">
            <v>0</v>
          </cell>
        </row>
        <row r="39">
          <cell r="F39">
            <v>39</v>
          </cell>
        </row>
        <row r="40">
          <cell r="F40">
            <v>3639</v>
          </cell>
        </row>
        <row r="41">
          <cell r="F41">
            <v>7177</v>
          </cell>
        </row>
        <row r="42">
          <cell r="F42">
            <v>3538</v>
          </cell>
        </row>
        <row r="46">
          <cell r="F46">
            <v>1717935</v>
          </cell>
        </row>
        <row r="48">
          <cell r="F48">
            <v>530131</v>
          </cell>
        </row>
        <row r="50">
          <cell r="F50">
            <v>4898</v>
          </cell>
        </row>
        <row r="51">
          <cell r="F51">
            <v>2086</v>
          </cell>
        </row>
        <row r="52">
          <cell r="F52">
            <v>11376</v>
          </cell>
        </row>
        <row r="55">
          <cell r="F55">
            <v>423597</v>
          </cell>
        </row>
        <row r="56">
          <cell r="F56">
            <v>1026028</v>
          </cell>
        </row>
        <row r="57">
          <cell r="F57">
            <v>602431</v>
          </cell>
        </row>
        <row r="59">
          <cell r="F59">
            <v>2226</v>
          </cell>
        </row>
        <row r="60">
          <cell r="F60">
            <v>24585</v>
          </cell>
        </row>
        <row r="63">
          <cell r="F63">
            <v>82837</v>
          </cell>
        </row>
        <row r="66">
          <cell r="F66">
            <v>49090</v>
          </cell>
        </row>
        <row r="67">
          <cell r="F67">
            <v>278</v>
          </cell>
        </row>
        <row r="68">
          <cell r="F68">
            <v>84</v>
          </cell>
        </row>
        <row r="69">
          <cell r="F69">
            <v>230086</v>
          </cell>
        </row>
        <row r="70">
          <cell r="F70">
            <v>1360996</v>
          </cell>
        </row>
        <row r="71">
          <cell r="F71">
            <v>1144</v>
          </cell>
        </row>
        <row r="72">
          <cell r="F72">
            <v>396</v>
          </cell>
        </row>
        <row r="73">
          <cell r="F73">
            <v>3080471</v>
          </cell>
        </row>
        <row r="78">
          <cell r="F78">
            <v>236443</v>
          </cell>
        </row>
        <row r="81">
          <cell r="F81">
            <v>886215</v>
          </cell>
        </row>
        <row r="82">
          <cell r="F82">
            <v>2085</v>
          </cell>
        </row>
        <row r="83">
          <cell r="F83">
            <v>-442882</v>
          </cell>
        </row>
        <row r="86">
          <cell r="F86">
            <v>681861</v>
          </cell>
        </row>
        <row r="88">
          <cell r="F88">
            <v>21862</v>
          </cell>
        </row>
        <row r="94">
          <cell r="F94">
            <v>2342</v>
          </cell>
        </row>
        <row r="95">
          <cell r="F95">
            <v>24204</v>
          </cell>
        </row>
        <row r="98">
          <cell r="F98">
            <v>13934</v>
          </cell>
        </row>
        <row r="99">
          <cell r="F99">
            <v>111156</v>
          </cell>
        </row>
        <row r="100">
          <cell r="F100">
            <v>495081</v>
          </cell>
        </row>
        <row r="101">
          <cell r="F101">
            <v>620171</v>
          </cell>
        </row>
        <row r="103">
          <cell r="F103">
            <v>308432</v>
          </cell>
        </row>
        <row r="104">
          <cell r="F104">
            <v>36342</v>
          </cell>
        </row>
        <row r="106">
          <cell r="F106">
            <v>234512</v>
          </cell>
        </row>
        <row r="108">
          <cell r="F108">
            <v>873360</v>
          </cell>
        </row>
        <row r="109">
          <cell r="F109">
            <v>48555</v>
          </cell>
        </row>
        <row r="111">
          <cell r="F111">
            <v>5814</v>
          </cell>
        </row>
        <row r="112">
          <cell r="F112">
            <v>12207</v>
          </cell>
        </row>
        <row r="113">
          <cell r="F113">
            <v>10115</v>
          </cell>
        </row>
        <row r="116">
          <cell r="F116">
            <v>212991</v>
          </cell>
        </row>
        <row r="117">
          <cell r="F117">
            <v>1742328</v>
          </cell>
        </row>
        <row r="118">
          <cell r="F118">
            <v>11907</v>
          </cell>
        </row>
        <row r="119">
          <cell r="F119">
            <v>3080471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hern"/>
    </sheetNames>
    <sheetDataSet>
      <sheetData sheetId="2">
        <row r="24">
          <cell r="F24">
            <v>901</v>
          </cell>
        </row>
        <row r="25">
          <cell r="F25">
            <v>1752</v>
          </cell>
        </row>
        <row r="26">
          <cell r="F26">
            <v>851</v>
          </cell>
        </row>
        <row r="27">
          <cell r="F27">
            <v>3458</v>
          </cell>
        </row>
        <row r="29">
          <cell r="F29">
            <v>158418</v>
          </cell>
        </row>
        <row r="30">
          <cell r="F30">
            <v>366801</v>
          </cell>
        </row>
        <row r="31">
          <cell r="F31">
            <v>208383</v>
          </cell>
        </row>
        <row r="33">
          <cell r="F33">
            <v>0</v>
          </cell>
        </row>
        <row r="40">
          <cell r="F40">
            <v>1074</v>
          </cell>
        </row>
        <row r="41">
          <cell r="F41">
            <v>2444</v>
          </cell>
        </row>
        <row r="42">
          <cell r="F42">
            <v>1370</v>
          </cell>
        </row>
        <row r="46">
          <cell r="F46">
            <v>163851</v>
          </cell>
        </row>
        <row r="48">
          <cell r="F48">
            <v>5281</v>
          </cell>
        </row>
        <row r="52">
          <cell r="F52">
            <v>15</v>
          </cell>
        </row>
        <row r="55">
          <cell r="F55">
            <v>197550</v>
          </cell>
        </row>
        <row r="56">
          <cell r="F56">
            <v>204914</v>
          </cell>
        </row>
        <row r="57">
          <cell r="F57">
            <v>7364</v>
          </cell>
        </row>
        <row r="59">
          <cell r="F59">
            <v>2346</v>
          </cell>
        </row>
        <row r="60">
          <cell r="F60">
            <v>1175</v>
          </cell>
        </row>
        <row r="63">
          <cell r="F63">
            <v>3019</v>
          </cell>
        </row>
        <row r="66">
          <cell r="F66">
            <v>4727</v>
          </cell>
        </row>
        <row r="67">
          <cell r="F67">
            <v>22</v>
          </cell>
        </row>
        <row r="69">
          <cell r="F69">
            <v>14614</v>
          </cell>
        </row>
        <row r="70">
          <cell r="F70">
            <v>228727</v>
          </cell>
        </row>
        <row r="71">
          <cell r="F71">
            <v>9</v>
          </cell>
        </row>
        <row r="73">
          <cell r="F73">
            <v>392587</v>
          </cell>
        </row>
        <row r="78">
          <cell r="F78">
            <v>14195</v>
          </cell>
        </row>
        <row r="81">
          <cell r="F81">
            <v>114817</v>
          </cell>
        </row>
        <row r="82">
          <cell r="F82">
            <v>2883</v>
          </cell>
        </row>
        <row r="83">
          <cell r="F83">
            <v>-45815</v>
          </cell>
        </row>
        <row r="86">
          <cell r="F86">
            <v>86080</v>
          </cell>
        </row>
        <row r="88">
          <cell r="F88">
            <v>1178</v>
          </cell>
        </row>
        <row r="95">
          <cell r="F95">
            <v>1178</v>
          </cell>
        </row>
        <row r="99">
          <cell r="F99">
            <v>3400</v>
          </cell>
        </row>
        <row r="100">
          <cell r="F100">
            <v>202062</v>
          </cell>
        </row>
        <row r="101">
          <cell r="F101">
            <v>205462</v>
          </cell>
        </row>
        <row r="103">
          <cell r="F103">
            <v>10000</v>
          </cell>
        </row>
        <row r="104">
          <cell r="F104">
            <v>15714</v>
          </cell>
        </row>
        <row r="106">
          <cell r="F106">
            <v>28817</v>
          </cell>
        </row>
        <row r="108">
          <cell r="F108">
            <v>34588</v>
          </cell>
        </row>
        <row r="109">
          <cell r="F109">
            <v>2424</v>
          </cell>
        </row>
        <row r="111">
          <cell r="F111">
            <v>1014</v>
          </cell>
        </row>
        <row r="112">
          <cell r="F112">
            <v>2316</v>
          </cell>
        </row>
        <row r="113">
          <cell r="F113">
            <v>119</v>
          </cell>
        </row>
        <row r="116">
          <cell r="F116">
            <v>4875</v>
          </cell>
        </row>
        <row r="117">
          <cell r="F117">
            <v>99867</v>
          </cell>
        </row>
        <row r="119">
          <cell r="F119">
            <v>392587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19</v>
          </cell>
        </row>
        <row r="25">
          <cell r="F25">
            <v>522</v>
          </cell>
        </row>
        <row r="26">
          <cell r="F26">
            <v>503</v>
          </cell>
        </row>
        <row r="29">
          <cell r="F29">
            <v>2320</v>
          </cell>
        </row>
        <row r="30">
          <cell r="F30">
            <v>9663</v>
          </cell>
        </row>
        <row r="31">
          <cell r="F31">
            <v>7343</v>
          </cell>
        </row>
        <row r="33">
          <cell r="F33">
            <v>0</v>
          </cell>
        </row>
        <row r="37">
          <cell r="F37">
            <v>7052664</v>
          </cell>
        </row>
        <row r="38">
          <cell r="F38">
            <v>38</v>
          </cell>
        </row>
        <row r="40">
          <cell r="F40">
            <v>0</v>
          </cell>
        </row>
        <row r="43">
          <cell r="F43">
            <v>172</v>
          </cell>
        </row>
        <row r="46">
          <cell r="F46">
            <v>7055213</v>
          </cell>
        </row>
        <row r="48">
          <cell r="F48">
            <v>114</v>
          </cell>
        </row>
        <row r="55">
          <cell r="F55">
            <v>0</v>
          </cell>
        </row>
        <row r="59">
          <cell r="F59">
            <v>1051</v>
          </cell>
        </row>
        <row r="63">
          <cell r="F63">
            <v>79</v>
          </cell>
        </row>
        <row r="66">
          <cell r="F66">
            <v>2185</v>
          </cell>
        </row>
        <row r="70">
          <cell r="F70">
            <v>3429</v>
          </cell>
        </row>
        <row r="71">
          <cell r="F71">
            <v>68</v>
          </cell>
        </row>
        <row r="73">
          <cell r="F73">
            <v>7058710</v>
          </cell>
        </row>
        <row r="78">
          <cell r="F78">
            <v>9831180</v>
          </cell>
        </row>
        <row r="81">
          <cell r="F81">
            <v>982</v>
          </cell>
        </row>
        <row r="83">
          <cell r="F83">
            <v>3078</v>
          </cell>
        </row>
        <row r="85">
          <cell r="F85">
            <v>2778516</v>
          </cell>
        </row>
        <row r="86">
          <cell r="F86">
            <v>7056724</v>
          </cell>
        </row>
        <row r="95">
          <cell r="F95">
            <v>0</v>
          </cell>
        </row>
        <row r="101">
          <cell r="F101">
            <v>0</v>
          </cell>
        </row>
        <row r="104">
          <cell r="F104">
            <v>130</v>
          </cell>
        </row>
        <row r="106">
          <cell r="F106">
            <v>160</v>
          </cell>
        </row>
        <row r="109">
          <cell r="F109">
            <v>165</v>
          </cell>
        </row>
        <row r="111">
          <cell r="F111">
            <v>348</v>
          </cell>
        </row>
        <row r="112">
          <cell r="F112">
            <v>778</v>
          </cell>
        </row>
        <row r="116">
          <cell r="F116">
            <v>405</v>
          </cell>
        </row>
        <row r="117">
          <cell r="F117">
            <v>1986</v>
          </cell>
        </row>
        <row r="119">
          <cell r="F119">
            <v>7058710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25"/>
      <sheetName val="230"/>
      <sheetName val="250"/>
      <sheetName val="270"/>
      <sheetName val="290"/>
      <sheetName val="300"/>
      <sheetName val="310"/>
      <sheetName val="330"/>
      <sheetName val="35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Форма 1"/>
      <sheetName val="Форма 2"/>
      <sheetName val="Форма 3"/>
      <sheetName val="Форма4"/>
      <sheetName val="Форма5"/>
      <sheetName val="Форма6"/>
      <sheetName val="09"/>
      <sheetName val=" 010"/>
      <sheetName val="020"/>
      <sheetName val="021"/>
      <sheetName val="025"/>
      <sheetName val="026"/>
      <sheetName val="029"/>
      <sheetName val="30"/>
      <sheetName val="35"/>
      <sheetName val="040"/>
      <sheetName val="050"/>
      <sheetName val="060"/>
      <sheetName val="065"/>
      <sheetName val="070"/>
      <sheetName val="080"/>
      <sheetName val="081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(3)"/>
      <sheetName val="190"/>
      <sheetName val="225"/>
      <sheetName val="230"/>
      <sheetName val="250"/>
      <sheetName val="270"/>
      <sheetName val="280"/>
      <sheetName val="290"/>
      <sheetName val="300"/>
      <sheetName val="330"/>
      <sheetName val="350"/>
    </sheetNames>
    <sheetDataSet>
      <sheetData sheetId="0">
        <row r="3">
          <cell r="A3" t="str">
            <v>ПАТ "Центренерго"</v>
          </cell>
        </row>
      </sheetData>
      <sheetData sheetId="1">
        <row r="57">
          <cell r="E57">
            <v>480229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7"/>
      <sheetName val="026"/>
      <sheetName val="Розш. р.070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Розшифровка до Ф150"/>
      <sheetName val="160"/>
      <sheetName val="170"/>
      <sheetName val="180"/>
      <sheetName val="180(3)"/>
      <sheetName val="190"/>
      <sheetName val="200"/>
      <sheetName val="225"/>
      <sheetName val="230"/>
      <sheetName val="Розшифровка ф.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260"/>
      <sheetName val=" 270(1)"/>
      <sheetName val="131"/>
      <sheetName val="0"/>
      <sheetName val="02"/>
      <sheetName val="zax"/>
    </sheetNames>
    <sheetDataSet>
      <sheetData sheetId="2">
        <row r="24">
          <cell r="F24">
            <v>2346</v>
          </cell>
        </row>
        <row r="25">
          <cell r="F25">
            <v>4308</v>
          </cell>
        </row>
        <row r="26">
          <cell r="F26">
            <v>1962</v>
          </cell>
        </row>
        <row r="27">
          <cell r="F27">
            <v>304945</v>
          </cell>
        </row>
        <row r="29">
          <cell r="F29">
            <v>1553273</v>
          </cell>
        </row>
        <row r="30">
          <cell r="F30">
            <v>14815237</v>
          </cell>
        </row>
        <row r="31">
          <cell r="F31">
            <v>13261964</v>
          </cell>
        </row>
        <row r="33">
          <cell r="F33">
            <v>0</v>
          </cell>
        </row>
        <row r="37">
          <cell r="F37">
            <v>203346</v>
          </cell>
        </row>
        <row r="39">
          <cell r="F39">
            <v>44</v>
          </cell>
        </row>
        <row r="40">
          <cell r="F40">
            <v>0</v>
          </cell>
        </row>
        <row r="45">
          <cell r="F45">
            <v>127485</v>
          </cell>
        </row>
        <row r="46">
          <cell r="F46">
            <v>2191439</v>
          </cell>
        </row>
        <row r="48">
          <cell r="F48">
            <v>522104</v>
          </cell>
        </row>
        <row r="49">
          <cell r="F49">
            <v>220</v>
          </cell>
        </row>
        <row r="51">
          <cell r="F51">
            <v>13212</v>
          </cell>
        </row>
        <row r="52">
          <cell r="F52">
            <v>127</v>
          </cell>
        </row>
        <row r="55">
          <cell r="F55">
            <v>351505</v>
          </cell>
        </row>
        <row r="56">
          <cell r="F56">
            <v>351559</v>
          </cell>
        </row>
        <row r="57">
          <cell r="F57">
            <v>54</v>
          </cell>
        </row>
        <row r="59">
          <cell r="F59">
            <v>1095</v>
          </cell>
        </row>
        <row r="60">
          <cell r="F60">
            <v>29555</v>
          </cell>
        </row>
        <row r="61">
          <cell r="F61">
            <v>117</v>
          </cell>
        </row>
        <row r="63">
          <cell r="F63">
            <v>85243</v>
          </cell>
        </row>
        <row r="64">
          <cell r="F64">
            <v>23000</v>
          </cell>
        </row>
        <row r="66">
          <cell r="F66">
            <v>9651</v>
          </cell>
        </row>
        <row r="67">
          <cell r="F67">
            <v>9</v>
          </cell>
        </row>
        <row r="69">
          <cell r="F69">
            <v>180380</v>
          </cell>
        </row>
        <row r="70">
          <cell r="F70">
            <v>1216209</v>
          </cell>
        </row>
        <row r="71">
          <cell r="F71">
            <v>740</v>
          </cell>
        </row>
        <row r="73">
          <cell r="F73">
            <v>3408388</v>
          </cell>
        </row>
        <row r="78">
          <cell r="F78">
            <v>127905</v>
          </cell>
        </row>
        <row r="81">
          <cell r="F81">
            <v>1502097</v>
          </cell>
        </row>
        <row r="82">
          <cell r="F82">
            <v>7548</v>
          </cell>
        </row>
        <row r="83">
          <cell r="F83">
            <v>-1078194</v>
          </cell>
        </row>
        <row r="86">
          <cell r="F86">
            <v>559356</v>
          </cell>
        </row>
        <row r="88">
          <cell r="F88">
            <v>5799</v>
          </cell>
        </row>
        <row r="95">
          <cell r="F95">
            <v>5799</v>
          </cell>
        </row>
        <row r="97">
          <cell r="F97">
            <v>203467</v>
          </cell>
        </row>
        <row r="99">
          <cell r="F99">
            <v>93830</v>
          </cell>
        </row>
        <row r="100">
          <cell r="F100">
            <v>131800</v>
          </cell>
        </row>
        <row r="101">
          <cell r="F101">
            <v>429097</v>
          </cell>
        </row>
        <row r="103">
          <cell r="F103">
            <v>533829</v>
          </cell>
        </row>
        <row r="104">
          <cell r="F104">
            <v>3865</v>
          </cell>
        </row>
        <row r="106">
          <cell r="F106">
            <v>538486</v>
          </cell>
        </row>
        <row r="108">
          <cell r="F108">
            <v>980428</v>
          </cell>
        </row>
        <row r="109">
          <cell r="F109">
            <v>77356</v>
          </cell>
        </row>
        <row r="111">
          <cell r="F111">
            <v>8176</v>
          </cell>
        </row>
        <row r="112">
          <cell r="F112">
            <v>17291</v>
          </cell>
        </row>
        <row r="113">
          <cell r="F113">
            <v>22814</v>
          </cell>
        </row>
        <row r="116">
          <cell r="F116">
            <v>222498</v>
          </cell>
        </row>
        <row r="117">
          <cell r="F117">
            <v>2404743</v>
          </cell>
        </row>
        <row r="118">
          <cell r="F118">
            <v>9393</v>
          </cell>
        </row>
        <row r="119">
          <cell r="F119">
            <v>3408388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 270(1)"/>
      <sheetName val="131"/>
      <sheetName val="0"/>
      <sheetName val="02"/>
      <sheetName val="cen"/>
    </sheetNames>
    <sheetDataSet>
      <sheetData sheetId="2">
        <row r="24">
          <cell r="F24">
            <v>1719</v>
          </cell>
        </row>
        <row r="25">
          <cell r="F25">
            <v>8875</v>
          </cell>
        </row>
        <row r="26">
          <cell r="F26">
            <v>7156</v>
          </cell>
        </row>
        <row r="27">
          <cell r="F27">
            <v>35383</v>
          </cell>
        </row>
        <row r="29">
          <cell r="F29">
            <v>2147025</v>
          </cell>
        </row>
        <row r="30">
          <cell r="F30">
            <v>5389403</v>
          </cell>
        </row>
        <row r="31">
          <cell r="F31">
            <v>3242378</v>
          </cell>
        </row>
        <row r="33">
          <cell r="F33">
            <v>0</v>
          </cell>
        </row>
        <row r="39">
          <cell r="F39">
            <v>389254</v>
          </cell>
        </row>
        <row r="40">
          <cell r="F40">
            <v>90</v>
          </cell>
        </row>
        <row r="41">
          <cell r="F41">
            <v>309</v>
          </cell>
        </row>
        <row r="42">
          <cell r="F42">
            <v>219</v>
          </cell>
        </row>
        <row r="43">
          <cell r="F43">
            <v>34626</v>
          </cell>
        </row>
        <row r="46">
          <cell r="F46">
            <v>2608097</v>
          </cell>
        </row>
        <row r="48">
          <cell r="F48">
            <v>1145735</v>
          </cell>
        </row>
        <row r="50">
          <cell r="F50">
            <v>1205</v>
          </cell>
        </row>
        <row r="51">
          <cell r="F51">
            <v>410</v>
          </cell>
        </row>
        <row r="52">
          <cell r="F52">
            <v>1584</v>
          </cell>
        </row>
        <row r="53">
          <cell r="F53">
            <v>40</v>
          </cell>
        </row>
        <row r="55">
          <cell r="F55">
            <v>232212</v>
          </cell>
        </row>
        <row r="56">
          <cell r="F56">
            <v>349119</v>
          </cell>
        </row>
        <row r="57">
          <cell r="F57">
            <v>116907</v>
          </cell>
        </row>
        <row r="59">
          <cell r="F59">
            <v>2144</v>
          </cell>
        </row>
        <row r="60">
          <cell r="F60">
            <v>94601</v>
          </cell>
        </row>
        <row r="63">
          <cell r="F63">
            <v>59476</v>
          </cell>
        </row>
        <row r="66">
          <cell r="F66">
            <v>12099</v>
          </cell>
        </row>
        <row r="67">
          <cell r="F67">
            <v>19</v>
          </cell>
        </row>
        <row r="69">
          <cell r="F69">
            <v>158566</v>
          </cell>
        </row>
        <row r="70">
          <cell r="F70">
            <v>1708072</v>
          </cell>
        </row>
        <row r="71">
          <cell r="F71">
            <v>443</v>
          </cell>
        </row>
        <row r="73">
          <cell r="F73">
            <v>4316612</v>
          </cell>
        </row>
        <row r="78">
          <cell r="F78">
            <v>480229</v>
          </cell>
        </row>
        <row r="81">
          <cell r="F81">
            <v>2221601</v>
          </cell>
        </row>
        <row r="82">
          <cell r="F82">
            <v>11740</v>
          </cell>
        </row>
        <row r="83">
          <cell r="F83">
            <v>-849558</v>
          </cell>
        </row>
        <row r="86">
          <cell r="F86">
            <v>1864012</v>
          </cell>
        </row>
        <row r="88">
          <cell r="F88">
            <v>8045</v>
          </cell>
        </row>
        <row r="94">
          <cell r="F94">
            <v>20</v>
          </cell>
        </row>
        <row r="95">
          <cell r="F95">
            <v>8065</v>
          </cell>
        </row>
        <row r="97">
          <cell r="F97">
            <v>95865</v>
          </cell>
        </row>
        <row r="98">
          <cell r="F98">
            <v>3030</v>
          </cell>
        </row>
        <row r="100">
          <cell r="F100">
            <v>389824</v>
          </cell>
        </row>
        <row r="101">
          <cell r="F101">
            <v>488719</v>
          </cell>
        </row>
        <row r="103">
          <cell r="F103">
            <v>337652</v>
          </cell>
        </row>
        <row r="104">
          <cell r="F104">
            <v>133342</v>
          </cell>
        </row>
        <row r="105">
          <cell r="F105">
            <v>34897</v>
          </cell>
        </row>
        <row r="106">
          <cell r="F106">
            <v>499920</v>
          </cell>
        </row>
        <row r="108">
          <cell r="F108">
            <v>591707</v>
          </cell>
        </row>
        <row r="109">
          <cell r="F109">
            <v>164485</v>
          </cell>
        </row>
        <row r="111">
          <cell r="F111">
            <v>9895</v>
          </cell>
        </row>
        <row r="112">
          <cell r="F112">
            <v>18540</v>
          </cell>
        </row>
        <row r="113">
          <cell r="F113">
            <v>14650</v>
          </cell>
        </row>
        <row r="116">
          <cell r="F116">
            <v>136304</v>
          </cell>
        </row>
        <row r="117">
          <cell r="F117">
            <v>1941392</v>
          </cell>
        </row>
        <row r="118">
          <cell r="F118">
            <v>14424</v>
          </cell>
        </row>
        <row r="119">
          <cell r="F119">
            <v>4316612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nist"/>
      <sheetName val="320"/>
    </sheetNames>
    <sheetDataSet>
      <sheetData sheetId="2">
        <row r="24">
          <cell r="F24">
            <v>322</v>
          </cell>
        </row>
        <row r="25">
          <cell r="F25">
            <v>499</v>
          </cell>
        </row>
        <row r="26">
          <cell r="F26">
            <v>177</v>
          </cell>
        </row>
        <row r="27">
          <cell r="F27">
            <v>81192</v>
          </cell>
        </row>
        <row r="29">
          <cell r="F29">
            <v>62462</v>
          </cell>
        </row>
        <row r="30">
          <cell r="F30">
            <v>121972</v>
          </cell>
        </row>
        <row r="31">
          <cell r="F31">
            <v>59510</v>
          </cell>
        </row>
        <row r="33">
          <cell r="F33">
            <v>0</v>
          </cell>
        </row>
        <row r="40">
          <cell r="F40">
            <v>2609</v>
          </cell>
        </row>
        <row r="41">
          <cell r="F41">
            <v>4777</v>
          </cell>
        </row>
        <row r="42">
          <cell r="F42">
            <v>2168</v>
          </cell>
        </row>
        <row r="46">
          <cell r="F46">
            <v>146585</v>
          </cell>
        </row>
        <row r="48">
          <cell r="F48">
            <v>2055</v>
          </cell>
        </row>
        <row r="55">
          <cell r="F55">
            <v>16723</v>
          </cell>
        </row>
        <row r="56">
          <cell r="F56">
            <v>17572</v>
          </cell>
        </row>
        <row r="57">
          <cell r="F57">
            <v>849</v>
          </cell>
        </row>
        <row r="59">
          <cell r="F59">
            <v>1</v>
          </cell>
        </row>
        <row r="60">
          <cell r="F60">
            <v>368</v>
          </cell>
        </row>
        <row r="63">
          <cell r="F63">
            <v>1849</v>
          </cell>
        </row>
        <row r="66">
          <cell r="F66">
            <v>343</v>
          </cell>
        </row>
        <row r="69">
          <cell r="F69">
            <v>532</v>
          </cell>
        </row>
        <row r="70">
          <cell r="F70">
            <v>21871</v>
          </cell>
        </row>
        <row r="71">
          <cell r="F71">
            <v>6</v>
          </cell>
        </row>
        <row r="73">
          <cell r="F73">
            <v>168462</v>
          </cell>
        </row>
        <row r="78">
          <cell r="F78">
            <v>475329</v>
          </cell>
        </row>
        <row r="81">
          <cell r="F81">
            <v>6969</v>
          </cell>
        </row>
        <row r="82">
          <cell r="F82">
            <v>6038</v>
          </cell>
        </row>
        <row r="83">
          <cell r="F83">
            <v>-321765</v>
          </cell>
        </row>
        <row r="86">
          <cell r="F86">
            <v>166571</v>
          </cell>
        </row>
        <row r="95">
          <cell r="F95">
            <v>0</v>
          </cell>
        </row>
        <row r="101">
          <cell r="F101">
            <v>0</v>
          </cell>
        </row>
        <row r="106">
          <cell r="F106">
            <v>19</v>
          </cell>
        </row>
        <row r="109">
          <cell r="F109">
            <v>1350</v>
          </cell>
        </row>
        <row r="116">
          <cell r="F116">
            <v>522</v>
          </cell>
        </row>
        <row r="117">
          <cell r="F117">
            <v>1891</v>
          </cell>
        </row>
        <row r="119">
          <cell r="F119">
            <v>168462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030"/>
      <sheetName val="180 (1)"/>
      <sheetName val="240"/>
      <sheetName val="1-Б"/>
      <sheetName val="Перевірка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210"/>
      <sheetName val="280"/>
      <sheetName val=" 270(1)"/>
      <sheetName val="2501"/>
      <sheetName val="ukrg"/>
    </sheetNames>
    <sheetDataSet>
      <sheetData sheetId="2">
        <row r="24">
          <cell r="F24">
            <v>884</v>
          </cell>
        </row>
        <row r="25">
          <cell r="F25">
            <v>4656</v>
          </cell>
        </row>
        <row r="26">
          <cell r="F26">
            <v>3772</v>
          </cell>
        </row>
        <row r="27">
          <cell r="F27">
            <v>1874565</v>
          </cell>
        </row>
        <row r="29">
          <cell r="F29">
            <v>7424034</v>
          </cell>
        </row>
        <row r="30">
          <cell r="F30">
            <v>9594435</v>
          </cell>
        </row>
        <row r="31">
          <cell r="F31">
            <v>2170401</v>
          </cell>
        </row>
        <row r="33">
          <cell r="F33">
            <v>0</v>
          </cell>
        </row>
        <row r="38">
          <cell r="F38">
            <v>54567</v>
          </cell>
        </row>
        <row r="40">
          <cell r="F40">
            <v>0</v>
          </cell>
        </row>
        <row r="46">
          <cell r="F46">
            <v>9354050</v>
          </cell>
        </row>
        <row r="48">
          <cell r="F48">
            <v>328923</v>
          </cell>
        </row>
        <row r="52">
          <cell r="F52">
            <v>176</v>
          </cell>
        </row>
        <row r="53">
          <cell r="F53">
            <v>14250</v>
          </cell>
        </row>
        <row r="55">
          <cell r="F55">
            <v>435370</v>
          </cell>
        </row>
        <row r="56">
          <cell r="F56">
            <v>435506</v>
          </cell>
        </row>
        <row r="57">
          <cell r="F57">
            <v>136</v>
          </cell>
        </row>
        <row r="59">
          <cell r="F59">
            <v>2205</v>
          </cell>
        </row>
        <row r="60">
          <cell r="F60">
            <v>166872</v>
          </cell>
        </row>
        <row r="63">
          <cell r="F63">
            <v>8142</v>
          </cell>
        </row>
        <row r="66">
          <cell r="F66">
            <v>22109</v>
          </cell>
        </row>
        <row r="67">
          <cell r="F67">
            <v>9</v>
          </cell>
        </row>
        <row r="68">
          <cell r="F68">
            <v>23962</v>
          </cell>
        </row>
        <row r="69">
          <cell r="F69">
            <v>8746</v>
          </cell>
        </row>
        <row r="70">
          <cell r="F70">
            <v>1010755</v>
          </cell>
        </row>
        <row r="71">
          <cell r="F71">
            <v>198</v>
          </cell>
        </row>
        <row r="72">
          <cell r="F72">
            <v>5</v>
          </cell>
        </row>
        <row r="73">
          <cell r="F73">
            <v>10365008</v>
          </cell>
        </row>
        <row r="78">
          <cell r="F78">
            <v>118553</v>
          </cell>
        </row>
        <row r="81">
          <cell r="F81">
            <v>7116548</v>
          </cell>
        </row>
        <row r="82">
          <cell r="F82">
            <v>155</v>
          </cell>
        </row>
        <row r="83">
          <cell r="F83">
            <v>1042546</v>
          </cell>
        </row>
        <row r="86">
          <cell r="F86">
            <v>8277802</v>
          </cell>
        </row>
        <row r="88">
          <cell r="F88">
            <v>4430</v>
          </cell>
        </row>
        <row r="94">
          <cell r="F94">
            <v>455038</v>
          </cell>
        </row>
        <row r="95">
          <cell r="F95">
            <v>459468</v>
          </cell>
        </row>
        <row r="97">
          <cell r="F97">
            <v>546749</v>
          </cell>
        </row>
        <row r="99">
          <cell r="F99">
            <v>13315</v>
          </cell>
        </row>
        <row r="101">
          <cell r="F101">
            <v>560064</v>
          </cell>
        </row>
        <row r="104">
          <cell r="F104">
            <v>259834</v>
          </cell>
        </row>
        <row r="106">
          <cell r="F106">
            <v>131699</v>
          </cell>
        </row>
        <row r="108">
          <cell r="F108">
            <v>9</v>
          </cell>
        </row>
        <row r="109">
          <cell r="F109">
            <v>31101</v>
          </cell>
        </row>
        <row r="111">
          <cell r="F111">
            <v>2</v>
          </cell>
        </row>
        <row r="112">
          <cell r="F112">
            <v>122</v>
          </cell>
        </row>
        <row r="116">
          <cell r="F116">
            <v>49736</v>
          </cell>
        </row>
        <row r="117">
          <cell r="F117">
            <v>472503</v>
          </cell>
        </row>
        <row r="118">
          <cell r="F118">
            <v>595171</v>
          </cell>
        </row>
        <row r="119">
          <cell r="F119">
            <v>10365008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290 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Iншi"/>
      <sheetName val="210"/>
      <sheetName val="280"/>
      <sheetName val="10"/>
      <sheetName val=" 270(1)"/>
    </sheetNames>
    <sheetDataSet>
      <sheetData sheetId="2">
        <row r="24">
          <cell r="F24">
            <v>2406</v>
          </cell>
        </row>
        <row r="25">
          <cell r="F25">
            <v>3588</v>
          </cell>
        </row>
        <row r="26">
          <cell r="F26">
            <v>1182</v>
          </cell>
        </row>
        <row r="27">
          <cell r="F27">
            <v>5027</v>
          </cell>
        </row>
        <row r="29">
          <cell r="F29">
            <v>536754</v>
          </cell>
        </row>
        <row r="30">
          <cell r="F30">
            <v>1040451</v>
          </cell>
        </row>
        <row r="31">
          <cell r="F31">
            <v>503697</v>
          </cell>
        </row>
        <row r="33">
          <cell r="F33">
            <v>0</v>
          </cell>
        </row>
        <row r="38">
          <cell r="F38">
            <v>80</v>
          </cell>
        </row>
        <row r="39">
          <cell r="F39">
            <v>644</v>
          </cell>
        </row>
        <row r="40">
          <cell r="F40">
            <v>4185</v>
          </cell>
        </row>
        <row r="41">
          <cell r="F41">
            <v>10838</v>
          </cell>
        </row>
        <row r="42">
          <cell r="F42">
            <v>6653</v>
          </cell>
        </row>
        <row r="46">
          <cell r="F46">
            <v>549096</v>
          </cell>
        </row>
        <row r="48">
          <cell r="F48">
            <v>18751</v>
          </cell>
        </row>
        <row r="52">
          <cell r="F52">
            <v>33</v>
          </cell>
        </row>
        <row r="55">
          <cell r="F55">
            <v>77402</v>
          </cell>
        </row>
        <row r="56">
          <cell r="F56">
            <v>80386</v>
          </cell>
        </row>
        <row r="57">
          <cell r="F57">
            <v>2984</v>
          </cell>
        </row>
        <row r="59">
          <cell r="F59">
            <v>3837</v>
          </cell>
        </row>
        <row r="60">
          <cell r="F60">
            <v>408</v>
          </cell>
        </row>
        <row r="63">
          <cell r="F63">
            <v>4521</v>
          </cell>
        </row>
        <row r="66">
          <cell r="F66">
            <v>12502</v>
          </cell>
        </row>
        <row r="67">
          <cell r="F67">
            <v>41</v>
          </cell>
        </row>
        <row r="69">
          <cell r="F69">
            <v>21862</v>
          </cell>
        </row>
        <row r="70">
          <cell r="F70">
            <v>139316</v>
          </cell>
        </row>
        <row r="71">
          <cell r="F71">
            <v>127</v>
          </cell>
        </row>
        <row r="73">
          <cell r="F73">
            <v>688539</v>
          </cell>
        </row>
        <row r="78">
          <cell r="F78">
            <v>30974</v>
          </cell>
        </row>
        <row r="81">
          <cell r="F81">
            <v>442653</v>
          </cell>
        </row>
        <row r="82">
          <cell r="F82">
            <v>5142</v>
          </cell>
        </row>
        <row r="83">
          <cell r="F83">
            <v>-432150</v>
          </cell>
        </row>
        <row r="86">
          <cell r="F86">
            <v>46619</v>
          </cell>
        </row>
        <row r="95">
          <cell r="F95">
            <v>0</v>
          </cell>
        </row>
        <row r="99">
          <cell r="F99">
            <v>19395</v>
          </cell>
        </row>
        <row r="100">
          <cell r="F100">
            <v>392533</v>
          </cell>
        </row>
        <row r="101">
          <cell r="F101">
            <v>411928</v>
          </cell>
        </row>
        <row r="106">
          <cell r="F106">
            <v>7597</v>
          </cell>
        </row>
        <row r="108">
          <cell r="F108">
            <v>15469</v>
          </cell>
        </row>
        <row r="109">
          <cell r="F109">
            <v>196141</v>
          </cell>
        </row>
        <row r="111">
          <cell r="F111">
            <v>2356</v>
          </cell>
        </row>
        <row r="112">
          <cell r="F112">
            <v>7896</v>
          </cell>
        </row>
        <row r="113">
          <cell r="F113">
            <v>22</v>
          </cell>
        </row>
        <row r="116">
          <cell r="F116">
            <v>511</v>
          </cell>
        </row>
        <row r="117">
          <cell r="F117">
            <v>229992</v>
          </cell>
        </row>
        <row r="119">
          <cell r="F119">
            <v>688539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Розшифровки"/>
      <sheetName val="210"/>
      <sheetName val="280"/>
      <sheetName val=" 270(1)"/>
      <sheetName val="vol"/>
    </sheetNames>
    <sheetDataSet>
      <sheetData sheetId="2">
        <row r="24">
          <cell r="F24">
            <v>369</v>
          </cell>
        </row>
        <row r="25">
          <cell r="F25">
            <v>3358</v>
          </cell>
        </row>
        <row r="26">
          <cell r="F26">
            <v>2989</v>
          </cell>
        </row>
        <row r="27">
          <cell r="F27">
            <v>5385</v>
          </cell>
        </row>
        <row r="29">
          <cell r="F29">
            <v>579255</v>
          </cell>
        </row>
        <row r="30">
          <cell r="F30">
            <v>5190812</v>
          </cell>
        </row>
        <row r="31">
          <cell r="F31">
            <v>4611557</v>
          </cell>
        </row>
        <row r="33">
          <cell r="F33">
            <v>0</v>
          </cell>
        </row>
        <row r="39">
          <cell r="F39">
            <v>364</v>
          </cell>
        </row>
        <row r="40">
          <cell r="F40">
            <v>0</v>
          </cell>
        </row>
        <row r="46">
          <cell r="F46">
            <v>585373</v>
          </cell>
        </row>
        <row r="48">
          <cell r="F48">
            <v>8999</v>
          </cell>
        </row>
        <row r="55">
          <cell r="F55">
            <v>54945</v>
          </cell>
        </row>
        <row r="56">
          <cell r="F56">
            <v>58853</v>
          </cell>
        </row>
        <row r="57">
          <cell r="F57">
            <v>3908</v>
          </cell>
        </row>
        <row r="59">
          <cell r="F59">
            <v>276</v>
          </cell>
        </row>
        <row r="60">
          <cell r="F60">
            <v>2404</v>
          </cell>
        </row>
        <row r="63">
          <cell r="F63">
            <v>546</v>
          </cell>
        </row>
        <row r="66">
          <cell r="F66">
            <v>854</v>
          </cell>
        </row>
        <row r="67">
          <cell r="F67">
            <v>1</v>
          </cell>
        </row>
        <row r="69">
          <cell r="F69">
            <v>4248</v>
          </cell>
        </row>
        <row r="70">
          <cell r="F70">
            <v>72272</v>
          </cell>
        </row>
        <row r="71">
          <cell r="F71">
            <v>30</v>
          </cell>
        </row>
        <row r="73">
          <cell r="F73">
            <v>657675</v>
          </cell>
        </row>
        <row r="78">
          <cell r="F78">
            <v>23864</v>
          </cell>
        </row>
        <row r="81">
          <cell r="F81">
            <v>487094</v>
          </cell>
        </row>
        <row r="82">
          <cell r="F82">
            <v>760</v>
          </cell>
        </row>
        <row r="83">
          <cell r="F83">
            <v>50067</v>
          </cell>
        </row>
        <row r="86">
          <cell r="F86">
            <v>561785</v>
          </cell>
        </row>
        <row r="95">
          <cell r="F95">
            <v>0</v>
          </cell>
        </row>
        <row r="99">
          <cell r="F99">
            <v>13616</v>
          </cell>
        </row>
        <row r="100">
          <cell r="F100">
            <v>20122</v>
          </cell>
        </row>
        <row r="101">
          <cell r="F101">
            <v>33738</v>
          </cell>
        </row>
        <row r="103">
          <cell r="F103">
            <v>7000</v>
          </cell>
        </row>
        <row r="104">
          <cell r="F104">
            <v>5029</v>
          </cell>
        </row>
        <row r="106">
          <cell r="F106">
            <v>6959</v>
          </cell>
        </row>
        <row r="108">
          <cell r="F108">
            <v>33075</v>
          </cell>
        </row>
        <row r="109">
          <cell r="F109">
            <v>3597</v>
          </cell>
        </row>
        <row r="111">
          <cell r="F111">
            <v>1571</v>
          </cell>
        </row>
        <row r="112">
          <cell r="F112">
            <v>3397</v>
          </cell>
        </row>
        <row r="113">
          <cell r="F113">
            <v>15</v>
          </cell>
        </row>
        <row r="116">
          <cell r="F116">
            <v>1509</v>
          </cell>
        </row>
        <row r="117">
          <cell r="F117">
            <v>62152</v>
          </cell>
        </row>
        <row r="119">
          <cell r="F119">
            <v>657675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(2)"/>
      <sheetName val="220"/>
      <sheetName val="240"/>
      <sheetName val="180 (1)"/>
      <sheetName val=" 1-Б"/>
      <sheetName val="інше"/>
      <sheetName val=" 260"/>
      <sheetName val=" 270(1)"/>
      <sheetName val="1-Б"/>
      <sheetName val="dnipe"/>
      <sheetName val="data"/>
    </sheetNames>
    <sheetDataSet>
      <sheetData sheetId="2">
        <row r="24">
          <cell r="F24">
            <v>19200</v>
          </cell>
        </row>
        <row r="25">
          <cell r="F25">
            <v>24966</v>
          </cell>
        </row>
        <row r="26">
          <cell r="F26">
            <v>5766</v>
          </cell>
        </row>
        <row r="27">
          <cell r="F27">
            <v>47051</v>
          </cell>
        </row>
        <row r="29">
          <cell r="F29">
            <v>2420210</v>
          </cell>
        </row>
        <row r="30">
          <cell r="F30">
            <v>128651351</v>
          </cell>
        </row>
        <row r="31">
          <cell r="F31">
            <v>126231141</v>
          </cell>
        </row>
        <row r="33">
          <cell r="F33">
            <v>0</v>
          </cell>
        </row>
        <row r="37">
          <cell r="F37">
            <v>8243</v>
          </cell>
        </row>
        <row r="39">
          <cell r="F39">
            <v>358</v>
          </cell>
        </row>
        <row r="40">
          <cell r="F40">
            <v>0</v>
          </cell>
        </row>
        <row r="46">
          <cell r="F46">
            <v>2495062</v>
          </cell>
        </row>
        <row r="48">
          <cell r="F48">
            <v>74162</v>
          </cell>
        </row>
        <row r="50">
          <cell r="F50">
            <v>33</v>
          </cell>
        </row>
        <row r="52">
          <cell r="F52">
            <v>2291</v>
          </cell>
        </row>
        <row r="55">
          <cell r="F55">
            <v>628283</v>
          </cell>
        </row>
        <row r="56">
          <cell r="F56">
            <v>1391601</v>
          </cell>
        </row>
        <row r="57">
          <cell r="F57">
            <v>763318</v>
          </cell>
        </row>
        <row r="59">
          <cell r="F59">
            <v>214</v>
          </cell>
        </row>
        <row r="60">
          <cell r="F60">
            <v>6388</v>
          </cell>
        </row>
        <row r="63">
          <cell r="F63">
            <v>20967</v>
          </cell>
        </row>
        <row r="66">
          <cell r="F66">
            <v>40890</v>
          </cell>
        </row>
        <row r="67">
          <cell r="F67">
            <v>3</v>
          </cell>
        </row>
        <row r="69">
          <cell r="F69">
            <v>82040</v>
          </cell>
        </row>
        <row r="70">
          <cell r="F70">
            <v>855268</v>
          </cell>
        </row>
        <row r="71">
          <cell r="F71">
            <v>950</v>
          </cell>
        </row>
        <row r="73">
          <cell r="F73">
            <v>3351280</v>
          </cell>
        </row>
        <row r="78">
          <cell r="F78">
            <v>59916</v>
          </cell>
        </row>
        <row r="81">
          <cell r="F81">
            <v>1349968</v>
          </cell>
        </row>
        <row r="82">
          <cell r="F82">
            <v>11814</v>
          </cell>
        </row>
        <row r="83">
          <cell r="F83">
            <v>-482404</v>
          </cell>
        </row>
        <row r="86">
          <cell r="F86">
            <v>939294</v>
          </cell>
        </row>
        <row r="88">
          <cell r="F88">
            <v>25415</v>
          </cell>
        </row>
        <row r="95">
          <cell r="F95">
            <v>25415</v>
          </cell>
        </row>
        <row r="99">
          <cell r="F99">
            <v>66602</v>
          </cell>
        </row>
        <row r="100">
          <cell r="F100">
            <v>1438573</v>
          </cell>
        </row>
        <row r="101">
          <cell r="F101">
            <v>1505175</v>
          </cell>
        </row>
        <row r="103">
          <cell r="F103">
            <v>100000</v>
          </cell>
        </row>
        <row r="104">
          <cell r="F104">
            <v>124317</v>
          </cell>
        </row>
        <row r="106">
          <cell r="F106">
            <v>92826</v>
          </cell>
        </row>
        <row r="108">
          <cell r="F108">
            <v>389252</v>
          </cell>
        </row>
        <row r="109">
          <cell r="F109">
            <v>36276</v>
          </cell>
        </row>
        <row r="111">
          <cell r="F111">
            <v>15270</v>
          </cell>
        </row>
        <row r="112">
          <cell r="F112">
            <v>28983</v>
          </cell>
        </row>
        <row r="113">
          <cell r="F113">
            <v>274</v>
          </cell>
        </row>
        <row r="116">
          <cell r="F116">
            <v>94198</v>
          </cell>
        </row>
        <row r="117">
          <cell r="F117">
            <v>881396</v>
          </cell>
        </row>
        <row r="119">
          <cell r="F119">
            <v>3351280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5"/>
  </sheetPr>
  <dimension ref="A1:L98"/>
  <sheetViews>
    <sheetView view="pageBreakPreview" zoomScaleSheetLayoutView="100" zoomScalePageLayoutView="0" workbookViewId="0" topLeftCell="A77">
      <selection activeCell="A95" sqref="A95"/>
    </sheetView>
  </sheetViews>
  <sheetFormatPr defaultColWidth="9.00390625" defaultRowHeight="12.75"/>
  <cols>
    <col min="1" max="1" width="40.375" style="1" customWidth="1"/>
    <col min="2" max="2" width="23.75390625" style="1" customWidth="1"/>
    <col min="3" max="3" width="12.375" style="3" customWidth="1"/>
    <col min="4" max="4" width="7.625" style="3" customWidth="1"/>
    <col min="5" max="5" width="22.00390625" style="3" customWidth="1"/>
    <col min="6" max="6" width="21.125" style="3" customWidth="1"/>
    <col min="7" max="16384" width="9.125" style="3" customWidth="1"/>
  </cols>
  <sheetData>
    <row r="1" spans="3:6" ht="16.5" customHeight="1">
      <c r="C1" s="324" t="s">
        <v>285</v>
      </c>
      <c r="D1" s="324"/>
      <c r="E1" s="324"/>
      <c r="F1" s="324"/>
    </row>
    <row r="2" spans="3:6" ht="15">
      <c r="C2" s="324" t="s">
        <v>286</v>
      </c>
      <c r="D2" s="324"/>
      <c r="E2" s="324"/>
      <c r="F2" s="324"/>
    </row>
    <row r="3" spans="3:6" ht="15">
      <c r="C3" s="324" t="s">
        <v>287</v>
      </c>
      <c r="D3" s="324"/>
      <c r="E3" s="324"/>
      <c r="F3" s="324"/>
    </row>
    <row r="4" spans="3:6" ht="15">
      <c r="C4" s="324" t="s">
        <v>288</v>
      </c>
      <c r="D4" s="324"/>
      <c r="E4" s="324"/>
      <c r="F4" s="324"/>
    </row>
    <row r="5" spans="2:6" ht="12.75" customHeight="1">
      <c r="B5" s="2"/>
      <c r="F5" s="4" t="s">
        <v>279</v>
      </c>
    </row>
    <row r="6" spans="1:12" ht="13.5" customHeight="1">
      <c r="A6" s="5"/>
      <c r="B6" s="6"/>
      <c r="C6" s="325" t="s">
        <v>89</v>
      </c>
      <c r="D6" s="325"/>
      <c r="E6" s="326"/>
      <c r="F6" s="321" t="s">
        <v>564</v>
      </c>
      <c r="H6" s="8"/>
      <c r="I6" s="9"/>
      <c r="J6" s="9"/>
      <c r="K6" s="9"/>
      <c r="L6" s="9"/>
    </row>
    <row r="7" spans="1:6" ht="31.5" customHeight="1">
      <c r="A7" s="213" t="s">
        <v>91</v>
      </c>
      <c r="B7" s="327" t="str">
        <f>'[23]Зміст'!A3</f>
        <v>ПАТ "Центренерго"</v>
      </c>
      <c r="C7" s="327"/>
      <c r="D7" s="10" t="s">
        <v>92</v>
      </c>
      <c r="E7" s="11" t="s">
        <v>93</v>
      </c>
      <c r="F7" s="199" t="s">
        <v>550</v>
      </c>
    </row>
    <row r="8" spans="1:6" ht="19.5" customHeight="1">
      <c r="A8" s="213" t="s">
        <v>94</v>
      </c>
      <c r="B8" s="328" t="s">
        <v>0</v>
      </c>
      <c r="C8" s="328"/>
      <c r="D8" s="10" t="s">
        <v>92</v>
      </c>
      <c r="E8" s="11" t="s">
        <v>95</v>
      </c>
      <c r="F8" s="199" t="s">
        <v>551</v>
      </c>
    </row>
    <row r="9" spans="1:6" ht="33.75" customHeight="1">
      <c r="A9" s="214" t="s">
        <v>20</v>
      </c>
      <c r="B9" s="329" t="s">
        <v>553</v>
      </c>
      <c r="C9" s="329"/>
      <c r="D9" s="10" t="s">
        <v>92</v>
      </c>
      <c r="E9" s="11" t="s">
        <v>21</v>
      </c>
      <c r="F9" s="199" t="s">
        <v>81</v>
      </c>
    </row>
    <row r="10" spans="1:6" ht="19.5" customHeight="1">
      <c r="A10" s="214" t="s">
        <v>96</v>
      </c>
      <c r="B10" s="328" t="s">
        <v>123</v>
      </c>
      <c r="C10" s="328"/>
      <c r="D10" s="10" t="s">
        <v>92</v>
      </c>
      <c r="E10" s="11" t="s">
        <v>97</v>
      </c>
      <c r="F10" s="199" t="s">
        <v>552</v>
      </c>
    </row>
    <row r="11" spans="1:6" ht="19.5" customHeight="1">
      <c r="A11" s="214" t="s">
        <v>400</v>
      </c>
      <c r="B11" s="329" t="s">
        <v>565</v>
      </c>
      <c r="C11" s="329"/>
      <c r="D11" s="10"/>
      <c r="E11" s="11"/>
      <c r="F11" s="153"/>
    </row>
    <row r="12" spans="1:6" ht="21.75" customHeight="1">
      <c r="A12" s="213" t="s">
        <v>289</v>
      </c>
      <c r="B12" s="330" t="s">
        <v>562</v>
      </c>
      <c r="C12" s="330"/>
      <c r="D12" s="330"/>
      <c r="E12" s="11"/>
      <c r="F12" s="200"/>
    </row>
    <row r="13" spans="1:6" ht="19.5" customHeight="1">
      <c r="A13" s="213" t="s">
        <v>290</v>
      </c>
      <c r="B13" s="329" t="s">
        <v>98</v>
      </c>
      <c r="C13" s="329"/>
      <c r="D13" s="7"/>
      <c r="E13" s="10"/>
      <c r="F13" s="153"/>
    </row>
    <row r="14" spans="1:6" ht="16.5" customHeight="1">
      <c r="A14" s="331" t="s">
        <v>275</v>
      </c>
      <c r="B14" s="332"/>
      <c r="C14" s="139"/>
      <c r="D14" s="123"/>
      <c r="E14" s="123"/>
      <c r="F14" s="201"/>
    </row>
    <row r="15" spans="1:6" ht="14.25" customHeight="1">
      <c r="A15" s="215" t="s">
        <v>277</v>
      </c>
      <c r="B15" s="216"/>
      <c r="C15" s="139"/>
      <c r="D15" s="123"/>
      <c r="E15" s="123"/>
      <c r="F15" s="199"/>
    </row>
    <row r="16" spans="1:6" ht="15" customHeight="1">
      <c r="A16" s="215" t="s">
        <v>278</v>
      </c>
      <c r="B16" s="216"/>
      <c r="C16" s="139"/>
      <c r="D16" s="123"/>
      <c r="E16" s="123"/>
      <c r="F16" s="312" t="s">
        <v>554</v>
      </c>
    </row>
    <row r="17" spans="1:6" ht="15" customHeight="1">
      <c r="A17" s="138"/>
      <c r="B17" s="139"/>
      <c r="C17" s="139"/>
      <c r="D17" s="123"/>
      <c r="E17" s="123"/>
      <c r="F17" s="153"/>
    </row>
    <row r="18" spans="1:6" ht="15" customHeight="1">
      <c r="A18" s="138"/>
      <c r="B18" s="139"/>
      <c r="C18" s="139"/>
      <c r="D18" s="123"/>
      <c r="E18" s="123"/>
      <c r="F18" s="153"/>
    </row>
    <row r="19" spans="1:6" ht="17.25" customHeight="1">
      <c r="A19" s="5"/>
      <c r="B19" s="157" t="s">
        <v>325</v>
      </c>
      <c r="C19" s="157"/>
      <c r="D19" s="157"/>
      <c r="E19" s="6"/>
      <c r="F19" s="6"/>
    </row>
    <row r="20" spans="1:6" ht="16.5" customHeight="1">
      <c r="A20" s="5"/>
      <c r="B20" s="333" t="s">
        <v>566</v>
      </c>
      <c r="C20" s="334"/>
      <c r="D20" s="334"/>
      <c r="E20" s="12" t="e">
        <f>SUMIF(#REF!,#REF!,#REF!)</f>
        <v>#REF!</v>
      </c>
      <c r="F20" s="6"/>
    </row>
    <row r="21" spans="2:6" ht="16.5" customHeight="1">
      <c r="B21" s="335" t="s">
        <v>276</v>
      </c>
      <c r="C21" s="335"/>
      <c r="D21" s="335"/>
      <c r="E21" s="132" t="s">
        <v>233</v>
      </c>
      <c r="F21" s="140" t="s">
        <v>103</v>
      </c>
    </row>
    <row r="22" spans="2:6" ht="16.5" customHeight="1" thickBot="1">
      <c r="B22" s="14"/>
      <c r="D22" s="15"/>
      <c r="E22" s="125"/>
      <c r="F22" s="131"/>
    </row>
    <row r="23" spans="1:6" ht="38.25" customHeight="1">
      <c r="A23" s="336" t="s">
        <v>104</v>
      </c>
      <c r="B23" s="337"/>
      <c r="C23" s="337"/>
      <c r="D23" s="203" t="s">
        <v>105</v>
      </c>
      <c r="E23" s="203" t="s">
        <v>106</v>
      </c>
      <c r="F23" s="204" t="s">
        <v>107</v>
      </c>
    </row>
    <row r="24" spans="1:6" s="17" customFormat="1" ht="15.75" customHeight="1" thickBot="1">
      <c r="A24" s="338">
        <v>1</v>
      </c>
      <c r="B24" s="339"/>
      <c r="C24" s="339"/>
      <c r="D24" s="205" t="s">
        <v>108</v>
      </c>
      <c r="E24" s="206" t="s">
        <v>109</v>
      </c>
      <c r="F24" s="206" t="s">
        <v>110</v>
      </c>
    </row>
    <row r="25" spans="1:8" ht="21" customHeight="1">
      <c r="A25" s="340" t="s">
        <v>323</v>
      </c>
      <c r="B25" s="341"/>
      <c r="C25" s="341"/>
      <c r="D25" s="209"/>
      <c r="E25" s="18"/>
      <c r="F25" s="141"/>
      <c r="H25" s="20"/>
    </row>
    <row r="26" spans="1:8" ht="16.5" customHeight="1">
      <c r="A26" s="342" t="s">
        <v>112</v>
      </c>
      <c r="B26" s="343"/>
      <c r="C26" s="343"/>
      <c r="D26" s="155" t="s">
        <v>291</v>
      </c>
      <c r="E26" s="210">
        <f>E27-E28</f>
        <v>1800</v>
      </c>
      <c r="F26" s="211">
        <f>F27-F28</f>
        <v>1387</v>
      </c>
      <c r="H26" s="20"/>
    </row>
    <row r="27" spans="1:8" ht="16.5" customHeight="1">
      <c r="A27" s="344" t="s">
        <v>114</v>
      </c>
      <c r="B27" s="345"/>
      <c r="C27" s="345"/>
      <c r="D27" s="154" t="s">
        <v>292</v>
      </c>
      <c r="E27" s="135">
        <v>10449</v>
      </c>
      <c r="F27" s="142">
        <v>10449</v>
      </c>
      <c r="H27" s="20"/>
    </row>
    <row r="28" spans="1:6" ht="16.5" customHeight="1">
      <c r="A28" s="344" t="s">
        <v>126</v>
      </c>
      <c r="B28" s="345"/>
      <c r="C28" s="345"/>
      <c r="D28" s="154" t="s">
        <v>293</v>
      </c>
      <c r="E28" s="135">
        <v>8649</v>
      </c>
      <c r="F28" s="142">
        <v>9062</v>
      </c>
    </row>
    <row r="29" spans="1:6" ht="16.5" customHeight="1">
      <c r="A29" s="346" t="s">
        <v>272</v>
      </c>
      <c r="B29" s="347"/>
      <c r="C29" s="347"/>
      <c r="D29" s="155" t="s">
        <v>294</v>
      </c>
      <c r="E29" s="135">
        <v>950555</v>
      </c>
      <c r="F29" s="142">
        <v>1056611</v>
      </c>
    </row>
    <row r="30" spans="1:6" ht="16.5" customHeight="1">
      <c r="A30" s="348" t="s">
        <v>119</v>
      </c>
      <c r="B30" s="349"/>
      <c r="C30" s="349"/>
      <c r="D30" s="155" t="s">
        <v>295</v>
      </c>
      <c r="E30" s="210">
        <f>E31-E32</f>
        <v>2088253</v>
      </c>
      <c r="F30" s="211">
        <f>F31-F32</f>
        <v>1980034</v>
      </c>
    </row>
    <row r="31" spans="1:6" ht="16.5" customHeight="1">
      <c r="A31" s="344" t="s">
        <v>114</v>
      </c>
      <c r="B31" s="345"/>
      <c r="C31" s="345"/>
      <c r="D31" s="154" t="s">
        <v>296</v>
      </c>
      <c r="E31" s="135">
        <v>5664520</v>
      </c>
      <c r="F31" s="142">
        <v>5664503</v>
      </c>
    </row>
    <row r="32" spans="1:6" ht="16.5" customHeight="1">
      <c r="A32" s="344" t="s">
        <v>116</v>
      </c>
      <c r="B32" s="345"/>
      <c r="C32" s="345"/>
      <c r="D32" s="154" t="s">
        <v>297</v>
      </c>
      <c r="E32" s="135">
        <v>3576267</v>
      </c>
      <c r="F32" s="142">
        <v>3684469</v>
      </c>
    </row>
    <row r="33" spans="1:6" ht="14.25" customHeight="1">
      <c r="A33" s="350" t="s">
        <v>306</v>
      </c>
      <c r="B33" s="351"/>
      <c r="C33" s="352"/>
      <c r="D33" s="154" t="s">
        <v>298</v>
      </c>
      <c r="E33" s="135">
        <v>901</v>
      </c>
      <c r="F33" s="142">
        <v>851</v>
      </c>
    </row>
    <row r="34" spans="1:6" ht="32.25" customHeight="1">
      <c r="A34" s="346" t="s">
        <v>299</v>
      </c>
      <c r="B34" s="347"/>
      <c r="C34" s="347"/>
      <c r="D34" s="154" t="s">
        <v>300</v>
      </c>
      <c r="E34" s="135">
        <v>9899</v>
      </c>
      <c r="F34" s="142">
        <v>9899</v>
      </c>
    </row>
    <row r="35" spans="1:6" ht="16.5" customHeight="1">
      <c r="A35" s="346" t="s">
        <v>130</v>
      </c>
      <c r="B35" s="347"/>
      <c r="C35" s="347"/>
      <c r="D35" s="154" t="s">
        <v>326</v>
      </c>
      <c r="E35" s="135"/>
      <c r="F35" s="142"/>
    </row>
    <row r="36" spans="1:6" ht="16.5" customHeight="1">
      <c r="A36" s="346" t="s">
        <v>132</v>
      </c>
      <c r="B36" s="347"/>
      <c r="C36" s="347"/>
      <c r="D36" s="154" t="s">
        <v>301</v>
      </c>
      <c r="E36" s="135">
        <v>16</v>
      </c>
      <c r="F36" s="142">
        <v>16</v>
      </c>
    </row>
    <row r="37" spans="1:6" ht="16.5" customHeight="1">
      <c r="A37" s="353" t="s">
        <v>133</v>
      </c>
      <c r="B37" s="354"/>
      <c r="C37" s="354"/>
      <c r="D37" s="154" t="s">
        <v>302</v>
      </c>
      <c r="E37" s="135">
        <v>176031</v>
      </c>
      <c r="F37" s="142">
        <v>176031</v>
      </c>
    </row>
    <row r="38" spans="1:6" ht="16.5" customHeight="1">
      <c r="A38" s="353" t="s">
        <v>134</v>
      </c>
      <c r="B38" s="354"/>
      <c r="C38" s="354"/>
      <c r="D38" s="154" t="s">
        <v>327</v>
      </c>
      <c r="E38" s="135"/>
      <c r="F38" s="142"/>
    </row>
    <row r="39" spans="1:6" ht="18" customHeight="1">
      <c r="A39" s="342" t="s">
        <v>135</v>
      </c>
      <c r="B39" s="343"/>
      <c r="C39" s="343"/>
      <c r="D39" s="155" t="s">
        <v>308</v>
      </c>
      <c r="E39" s="210">
        <f>E26+E29+E30+E33+E34+E35+E36+E37+E38</f>
        <v>3227455</v>
      </c>
      <c r="F39" s="210">
        <f>F26+F29+F30+F33+F34+F35+F36+F37+F38</f>
        <v>3224829</v>
      </c>
    </row>
    <row r="40" spans="1:6" ht="20.25" customHeight="1">
      <c r="A40" s="355" t="s">
        <v>324</v>
      </c>
      <c r="B40" s="356"/>
      <c r="C40" s="356"/>
      <c r="D40" s="156"/>
      <c r="E40" s="136"/>
      <c r="F40" s="142"/>
    </row>
    <row r="41" spans="1:6" ht="16.5" customHeight="1">
      <c r="A41" s="353" t="s">
        <v>303</v>
      </c>
      <c r="B41" s="354"/>
      <c r="C41" s="354"/>
      <c r="D41" s="154" t="s">
        <v>304</v>
      </c>
      <c r="E41" s="135">
        <v>385048</v>
      </c>
      <c r="F41" s="142">
        <v>843889</v>
      </c>
    </row>
    <row r="42" spans="1:6" ht="16.5" customHeight="1">
      <c r="A42" s="353" t="s">
        <v>319</v>
      </c>
      <c r="B42" s="354"/>
      <c r="C42" s="354"/>
      <c r="D42" s="154" t="s">
        <v>305</v>
      </c>
      <c r="E42" s="135">
        <v>625183</v>
      </c>
      <c r="F42" s="142">
        <v>867200</v>
      </c>
    </row>
    <row r="43" spans="1:6" ht="29.25" customHeight="1">
      <c r="A43" s="353" t="s">
        <v>309</v>
      </c>
      <c r="B43" s="354"/>
      <c r="C43" s="354"/>
      <c r="D43" s="154" t="s">
        <v>307</v>
      </c>
      <c r="E43" s="135">
        <v>61384</v>
      </c>
      <c r="F43" s="142">
        <v>35220</v>
      </c>
    </row>
    <row r="44" spans="1:6" ht="16.5" customHeight="1">
      <c r="A44" s="357" t="s">
        <v>144</v>
      </c>
      <c r="B44" s="358"/>
      <c r="C44" s="358"/>
      <c r="D44" s="154" t="s">
        <v>310</v>
      </c>
      <c r="E44" s="135">
        <v>1173</v>
      </c>
      <c r="F44" s="142">
        <v>10704</v>
      </c>
    </row>
    <row r="45" spans="1:6" ht="16.5" customHeight="1">
      <c r="A45" s="357" t="s">
        <v>311</v>
      </c>
      <c r="B45" s="358"/>
      <c r="C45" s="358"/>
      <c r="D45" s="154" t="s">
        <v>312</v>
      </c>
      <c r="E45" s="135"/>
      <c r="F45" s="142">
        <v>9105</v>
      </c>
    </row>
    <row r="46" spans="1:6" ht="16.5" customHeight="1">
      <c r="A46" s="357" t="s">
        <v>147</v>
      </c>
      <c r="B46" s="358"/>
      <c r="C46" s="358"/>
      <c r="D46" s="154" t="s">
        <v>313</v>
      </c>
      <c r="E46" s="135"/>
      <c r="F46" s="142"/>
    </row>
    <row r="47" spans="1:6" ht="16.5" customHeight="1">
      <c r="A47" s="353" t="s">
        <v>148</v>
      </c>
      <c r="B47" s="354"/>
      <c r="C47" s="354"/>
      <c r="D47" s="154" t="s">
        <v>314</v>
      </c>
      <c r="E47" s="135">
        <v>456126</v>
      </c>
      <c r="F47" s="142">
        <v>90053</v>
      </c>
    </row>
    <row r="48" spans="1:6" ht="16.5" customHeight="1">
      <c r="A48" s="353" t="s">
        <v>315</v>
      </c>
      <c r="B48" s="354"/>
      <c r="C48" s="354"/>
      <c r="D48" s="154" t="s">
        <v>316</v>
      </c>
      <c r="E48" s="135">
        <v>395693</v>
      </c>
      <c r="F48" s="142">
        <v>497713</v>
      </c>
    </row>
    <row r="49" spans="1:6" ht="16.5" customHeight="1">
      <c r="A49" s="353" t="s">
        <v>156</v>
      </c>
      <c r="B49" s="354"/>
      <c r="C49" s="354"/>
      <c r="D49" s="154" t="s">
        <v>317</v>
      </c>
      <c r="E49" s="135">
        <v>128983</v>
      </c>
      <c r="F49" s="142">
        <v>359038</v>
      </c>
    </row>
    <row r="50" spans="1:6" ht="16.5" customHeight="1">
      <c r="A50" s="342" t="s">
        <v>157</v>
      </c>
      <c r="B50" s="343"/>
      <c r="C50" s="343"/>
      <c r="D50" s="155" t="s">
        <v>318</v>
      </c>
      <c r="E50" s="210">
        <f>E41+E42+E43+E44+E46+E47+E48+E49</f>
        <v>2053590</v>
      </c>
      <c r="F50" s="210">
        <f>F41+F42+F43+F44+F46+F47+F48+F49</f>
        <v>2703817</v>
      </c>
    </row>
    <row r="51" spans="1:6" ht="16.5" customHeight="1">
      <c r="A51" s="359" t="s">
        <v>320</v>
      </c>
      <c r="B51" s="360"/>
      <c r="C51" s="361"/>
      <c r="D51" s="155" t="s">
        <v>321</v>
      </c>
      <c r="E51" s="135"/>
      <c r="F51" s="142"/>
    </row>
    <row r="52" spans="1:6" ht="18" customHeight="1" thickBot="1">
      <c r="A52" s="362" t="s">
        <v>160</v>
      </c>
      <c r="B52" s="363"/>
      <c r="C52" s="363"/>
      <c r="D52" s="134" t="s">
        <v>322</v>
      </c>
      <c r="E52" s="212">
        <f>E39+E50+E51</f>
        <v>5281045</v>
      </c>
      <c r="F52" s="212">
        <f>F39+F50+F51</f>
        <v>5928646</v>
      </c>
    </row>
    <row r="53" spans="1:6" ht="38.25" customHeight="1" thickBot="1">
      <c r="A53" s="24"/>
      <c r="B53" s="24"/>
      <c r="C53" s="25"/>
      <c r="D53" s="133"/>
      <c r="E53" s="25"/>
      <c r="F53" s="26"/>
    </row>
    <row r="54" spans="1:6" ht="38.25" customHeight="1">
      <c r="A54" s="336" t="s">
        <v>162</v>
      </c>
      <c r="B54" s="337"/>
      <c r="C54" s="337"/>
      <c r="D54" s="202" t="s">
        <v>105</v>
      </c>
      <c r="E54" s="202" t="s">
        <v>106</v>
      </c>
      <c r="F54" s="202" t="s">
        <v>107</v>
      </c>
    </row>
    <row r="55" spans="1:6" s="17" customFormat="1" ht="15.75" customHeight="1" thickBot="1">
      <c r="A55" s="364">
        <v>1</v>
      </c>
      <c r="B55" s="365"/>
      <c r="C55" s="365"/>
      <c r="D55" s="159" t="s">
        <v>108</v>
      </c>
      <c r="E55" s="159" t="s">
        <v>109</v>
      </c>
      <c r="F55" s="159" t="s">
        <v>110</v>
      </c>
    </row>
    <row r="56" spans="1:6" ht="18" customHeight="1">
      <c r="A56" s="366" t="s">
        <v>328</v>
      </c>
      <c r="B56" s="367"/>
      <c r="C56" s="367"/>
      <c r="D56" s="158"/>
      <c r="E56" s="207"/>
      <c r="F56" s="208"/>
    </row>
    <row r="57" spans="1:6" ht="16.5" customHeight="1">
      <c r="A57" s="353" t="s">
        <v>556</v>
      </c>
      <c r="B57" s="354"/>
      <c r="C57" s="354"/>
      <c r="D57" s="154" t="s">
        <v>331</v>
      </c>
      <c r="E57" s="135">
        <v>480229</v>
      </c>
      <c r="F57" s="142">
        <v>480229</v>
      </c>
    </row>
    <row r="58" spans="1:6" ht="16.5" customHeight="1">
      <c r="A58" s="353" t="s">
        <v>329</v>
      </c>
      <c r="B58" s="354"/>
      <c r="C58" s="354"/>
      <c r="D58" s="154" t="s">
        <v>332</v>
      </c>
      <c r="E58" s="135"/>
      <c r="F58" s="142"/>
    </row>
    <row r="59" spans="1:6" ht="16.5" customHeight="1">
      <c r="A59" s="353" t="s">
        <v>330</v>
      </c>
      <c r="B59" s="354"/>
      <c r="C59" s="354"/>
      <c r="D59" s="154" t="s">
        <v>333</v>
      </c>
      <c r="E59" s="135">
        <v>612989</v>
      </c>
      <c r="F59" s="142">
        <v>612989</v>
      </c>
    </row>
    <row r="60" spans="1:6" ht="16.5" customHeight="1">
      <c r="A60" s="353" t="s">
        <v>169</v>
      </c>
      <c r="B60" s="354"/>
      <c r="C60" s="354"/>
      <c r="D60" s="154" t="s">
        <v>334</v>
      </c>
      <c r="E60" s="135">
        <v>49530</v>
      </c>
      <c r="F60" s="142">
        <v>49530</v>
      </c>
    </row>
    <row r="61" spans="1:6" ht="16.5" customHeight="1">
      <c r="A61" s="353" t="s">
        <v>171</v>
      </c>
      <c r="B61" s="354"/>
      <c r="C61" s="354"/>
      <c r="D61" s="154" t="s">
        <v>335</v>
      </c>
      <c r="E61" s="135">
        <v>1284949</v>
      </c>
      <c r="F61" s="142">
        <v>1186579</v>
      </c>
    </row>
    <row r="62" spans="1:6" ht="16.5" customHeight="1">
      <c r="A62" s="353" t="s">
        <v>173</v>
      </c>
      <c r="B62" s="354"/>
      <c r="C62" s="354"/>
      <c r="D62" s="154" t="s">
        <v>336</v>
      </c>
      <c r="E62" s="135"/>
      <c r="F62" s="142"/>
    </row>
    <row r="63" spans="1:6" ht="16.5" customHeight="1">
      <c r="A63" s="353" t="s">
        <v>175</v>
      </c>
      <c r="B63" s="354"/>
      <c r="C63" s="354"/>
      <c r="D63" s="154" t="s">
        <v>337</v>
      </c>
      <c r="E63" s="135"/>
      <c r="F63" s="142"/>
    </row>
    <row r="64" spans="1:6" ht="18" customHeight="1">
      <c r="A64" s="342" t="s">
        <v>135</v>
      </c>
      <c r="B64" s="343"/>
      <c r="C64" s="343"/>
      <c r="D64" s="155" t="s">
        <v>338</v>
      </c>
      <c r="E64" s="210">
        <f>E57+E58+E59+E60+E61-E62-E63</f>
        <v>2427697</v>
      </c>
      <c r="F64" s="210">
        <f>F57+F58+F59+F60+F61-F62-F63</f>
        <v>2329327</v>
      </c>
    </row>
    <row r="65" spans="1:6" ht="18" customHeight="1">
      <c r="A65" s="355" t="s">
        <v>345</v>
      </c>
      <c r="B65" s="356"/>
      <c r="C65" s="356"/>
      <c r="D65" s="156"/>
      <c r="E65" s="136"/>
      <c r="F65" s="142"/>
    </row>
    <row r="66" spans="1:6" ht="16.5" customHeight="1">
      <c r="A66" s="353" t="s">
        <v>122</v>
      </c>
      <c r="B66" s="354"/>
      <c r="C66" s="354"/>
      <c r="D66" s="154" t="s">
        <v>339</v>
      </c>
      <c r="E66" s="135"/>
      <c r="F66" s="142"/>
    </row>
    <row r="67" spans="1:6" ht="16.5" customHeight="1">
      <c r="A67" s="353" t="s">
        <v>186</v>
      </c>
      <c r="B67" s="354"/>
      <c r="C67" s="354"/>
      <c r="D67" s="154" t="s">
        <v>340</v>
      </c>
      <c r="E67" s="135">
        <v>182041</v>
      </c>
      <c r="F67" s="142">
        <v>182556</v>
      </c>
    </row>
    <row r="68" spans="1:6" ht="16.5" customHeight="1">
      <c r="A68" s="353" t="s">
        <v>192</v>
      </c>
      <c r="B68" s="354"/>
      <c r="C68" s="354"/>
      <c r="D68" s="154" t="s">
        <v>341</v>
      </c>
      <c r="E68" s="135">
        <v>10229</v>
      </c>
      <c r="F68" s="142">
        <v>10229</v>
      </c>
    </row>
    <row r="69" spans="1:6" ht="16.5" customHeight="1">
      <c r="A69" s="353" t="s">
        <v>555</v>
      </c>
      <c r="B69" s="354"/>
      <c r="C69" s="354"/>
      <c r="D69" s="154" t="s">
        <v>342</v>
      </c>
      <c r="E69" s="135">
        <v>190576</v>
      </c>
      <c r="F69" s="142">
        <v>190576</v>
      </c>
    </row>
    <row r="70" spans="1:6" ht="16.5" customHeight="1">
      <c r="A70" s="368" t="s">
        <v>182</v>
      </c>
      <c r="B70" s="369"/>
      <c r="C70" s="370"/>
      <c r="D70" s="154" t="s">
        <v>343</v>
      </c>
      <c r="E70" s="135"/>
      <c r="F70" s="142"/>
    </row>
    <row r="71" spans="1:6" ht="18" customHeight="1">
      <c r="A71" s="342" t="s">
        <v>157</v>
      </c>
      <c r="B71" s="343"/>
      <c r="C71" s="343"/>
      <c r="D71" s="155" t="s">
        <v>344</v>
      </c>
      <c r="E71" s="210">
        <f>E66+E67+E68+E69+E70</f>
        <v>382846</v>
      </c>
      <c r="F71" s="210">
        <f>F66+F67+F68+F69+F70</f>
        <v>383361</v>
      </c>
    </row>
    <row r="72" spans="1:6" ht="18" customHeight="1">
      <c r="A72" s="355" t="s">
        <v>346</v>
      </c>
      <c r="B72" s="356"/>
      <c r="C72" s="356"/>
      <c r="D72" s="156"/>
      <c r="E72" s="136"/>
      <c r="F72" s="142"/>
    </row>
    <row r="73" spans="1:6" ht="16.5" customHeight="1">
      <c r="A73" s="353" t="s">
        <v>197</v>
      </c>
      <c r="B73" s="354"/>
      <c r="C73" s="354"/>
      <c r="D73" s="154" t="s">
        <v>347</v>
      </c>
      <c r="E73" s="135"/>
      <c r="F73" s="142"/>
    </row>
    <row r="74" spans="1:6" ht="16.5" customHeight="1">
      <c r="A74" s="353" t="s">
        <v>201</v>
      </c>
      <c r="B74" s="354"/>
      <c r="C74" s="354"/>
      <c r="D74" s="154" t="s">
        <v>359</v>
      </c>
      <c r="E74" s="135">
        <v>37256</v>
      </c>
      <c r="F74" s="142">
        <v>37256</v>
      </c>
    </row>
    <row r="75" spans="1:6" ht="32.25" customHeight="1">
      <c r="A75" s="353" t="s">
        <v>350</v>
      </c>
      <c r="B75" s="354"/>
      <c r="C75" s="354"/>
      <c r="D75" s="154" t="s">
        <v>348</v>
      </c>
      <c r="E75" s="135">
        <v>198533</v>
      </c>
      <c r="F75" s="142">
        <v>43571</v>
      </c>
    </row>
    <row r="76" spans="1:6" ht="16.5" customHeight="1">
      <c r="A76" s="353" t="s">
        <v>351</v>
      </c>
      <c r="B76" s="354"/>
      <c r="C76" s="354"/>
      <c r="D76" s="154" t="s">
        <v>349</v>
      </c>
      <c r="E76" s="135">
        <v>905753</v>
      </c>
      <c r="F76" s="142">
        <v>690054</v>
      </c>
    </row>
    <row r="77" spans="1:6" ht="16.5" customHeight="1">
      <c r="A77" s="357" t="s">
        <v>352</v>
      </c>
      <c r="B77" s="358"/>
      <c r="C77" s="358"/>
      <c r="D77" s="154" t="s">
        <v>353</v>
      </c>
      <c r="E77" s="135">
        <v>207591</v>
      </c>
      <c r="F77" s="142">
        <v>421026</v>
      </c>
    </row>
    <row r="78" spans="1:6" ht="16.5" customHeight="1">
      <c r="A78" s="357" t="s">
        <v>311</v>
      </c>
      <c r="B78" s="358"/>
      <c r="C78" s="358"/>
      <c r="D78" s="154" t="s">
        <v>354</v>
      </c>
      <c r="E78" s="135">
        <v>29116</v>
      </c>
      <c r="F78" s="142">
        <v>9454</v>
      </c>
    </row>
    <row r="79" spans="1:6" ht="16.5" customHeight="1">
      <c r="A79" s="357" t="s">
        <v>355</v>
      </c>
      <c r="B79" s="358"/>
      <c r="C79" s="358"/>
      <c r="D79" s="154" t="s">
        <v>357</v>
      </c>
      <c r="E79" s="135">
        <v>13109</v>
      </c>
      <c r="F79" s="142">
        <v>10043</v>
      </c>
    </row>
    <row r="80" spans="1:6" ht="16.5" customHeight="1">
      <c r="A80" s="357" t="s">
        <v>356</v>
      </c>
      <c r="B80" s="358"/>
      <c r="C80" s="358"/>
      <c r="D80" s="154" t="s">
        <v>358</v>
      </c>
      <c r="E80" s="135">
        <v>26234</v>
      </c>
      <c r="F80" s="142">
        <v>20179</v>
      </c>
    </row>
    <row r="81" spans="1:6" ht="16.5" customHeight="1">
      <c r="A81" s="357" t="s">
        <v>361</v>
      </c>
      <c r="B81" s="358"/>
      <c r="C81" s="358"/>
      <c r="D81" s="154" t="s">
        <v>360</v>
      </c>
      <c r="E81" s="135">
        <v>752766</v>
      </c>
      <c r="F81" s="142">
        <v>1714048</v>
      </c>
    </row>
    <row r="82" spans="1:6" ht="16.5" customHeight="1">
      <c r="A82" s="357" t="s">
        <v>363</v>
      </c>
      <c r="B82" s="358"/>
      <c r="C82" s="358"/>
      <c r="D82" s="154" t="s">
        <v>362</v>
      </c>
      <c r="E82" s="135">
        <v>46646</v>
      </c>
      <c r="F82" s="142">
        <v>44698</v>
      </c>
    </row>
    <row r="83" spans="1:6" ht="16.5" customHeight="1">
      <c r="A83" s="357" t="s">
        <v>147</v>
      </c>
      <c r="B83" s="358"/>
      <c r="C83" s="358"/>
      <c r="D83" s="154" t="s">
        <v>364</v>
      </c>
      <c r="E83" s="135"/>
      <c r="F83" s="142"/>
    </row>
    <row r="84" spans="1:6" ht="16.5" customHeight="1">
      <c r="A84" s="353" t="s">
        <v>375</v>
      </c>
      <c r="B84" s="354"/>
      <c r="C84" s="354"/>
      <c r="D84" s="154" t="s">
        <v>365</v>
      </c>
      <c r="E84" s="137">
        <v>2807</v>
      </c>
      <c r="F84" s="143">
        <v>2972</v>
      </c>
    </row>
    <row r="85" spans="1:6" ht="16.5" customHeight="1">
      <c r="A85" s="353" t="s">
        <v>367</v>
      </c>
      <c r="B85" s="354"/>
      <c r="C85" s="354"/>
      <c r="D85" s="154" t="s">
        <v>366</v>
      </c>
      <c r="E85" s="135">
        <v>62526</v>
      </c>
      <c r="F85" s="142">
        <v>60094</v>
      </c>
    </row>
    <row r="86" spans="1:6" ht="16.5" customHeight="1">
      <c r="A86" s="353" t="s">
        <v>218</v>
      </c>
      <c r="B86" s="354"/>
      <c r="C86" s="354"/>
      <c r="D86" s="154" t="s">
        <v>368</v>
      </c>
      <c r="E86" s="135">
        <v>217281</v>
      </c>
      <c r="F86" s="142">
        <v>172017</v>
      </c>
    </row>
    <row r="87" spans="1:6" ht="17.25" customHeight="1" thickBot="1">
      <c r="A87" s="342" t="s">
        <v>369</v>
      </c>
      <c r="B87" s="343"/>
      <c r="C87" s="343"/>
      <c r="D87" s="155" t="s">
        <v>371</v>
      </c>
      <c r="E87" s="212">
        <f>E73+E74+E75+E76+E77+E79+E80+E81+E82+E83+E84+E85+E86</f>
        <v>2470502</v>
      </c>
      <c r="F87" s="212">
        <f>F73+F74+F75+F76+F77+F79+F80+F81+F82+F83+F84+F85+F86</f>
        <v>3215958</v>
      </c>
    </row>
    <row r="88" spans="1:6" ht="32.25" customHeight="1">
      <c r="A88" s="374" t="s">
        <v>370</v>
      </c>
      <c r="B88" s="375"/>
      <c r="C88" s="376"/>
      <c r="D88" s="155" t="s">
        <v>372</v>
      </c>
      <c r="E88" s="135"/>
      <c r="F88" s="142"/>
    </row>
    <row r="89" spans="1:6" ht="18" customHeight="1" thickBot="1">
      <c r="A89" s="362" t="s">
        <v>160</v>
      </c>
      <c r="B89" s="363"/>
      <c r="C89" s="363"/>
      <c r="D89" s="159" t="s">
        <v>373</v>
      </c>
      <c r="E89" s="212">
        <f>E64+E71+E87+E88</f>
        <v>5281045</v>
      </c>
      <c r="F89" s="212">
        <f>F64+F71+F87+F88</f>
        <v>5928646</v>
      </c>
    </row>
    <row r="90" spans="1:6" ht="18.75" customHeight="1">
      <c r="A90" s="162"/>
      <c r="B90" s="162"/>
      <c r="C90" s="126"/>
      <c r="D90" s="127"/>
      <c r="E90" s="128"/>
      <c r="F90" s="128"/>
    </row>
    <row r="91" spans="1:6" ht="19.5" customHeight="1">
      <c r="A91" s="161"/>
      <c r="B91" s="160"/>
      <c r="C91" s="160"/>
      <c r="D91" s="160"/>
      <c r="E91" s="160"/>
      <c r="F91" s="160"/>
    </row>
    <row r="92" spans="1:6" ht="19.5" customHeight="1">
      <c r="A92" s="160"/>
      <c r="B92" s="160"/>
      <c r="C92" s="160"/>
      <c r="D92" s="160"/>
      <c r="E92" s="129"/>
      <c r="F92" s="130"/>
    </row>
    <row r="93" spans="1:6" ht="18" customHeight="1">
      <c r="A93" s="28" t="s">
        <v>225</v>
      </c>
      <c r="B93" s="29"/>
      <c r="D93" s="377" t="s">
        <v>567</v>
      </c>
      <c r="E93" s="371"/>
      <c r="F93" s="371"/>
    </row>
    <row r="94" spans="1:6" s="19" customFormat="1" ht="15.75" customHeight="1">
      <c r="A94" s="30" t="s">
        <v>226</v>
      </c>
      <c r="B94" s="31" t="s">
        <v>227</v>
      </c>
      <c r="C94" s="32" t="s">
        <v>228</v>
      </c>
      <c r="D94" s="378" t="s">
        <v>229</v>
      </c>
      <c r="E94" s="378"/>
      <c r="F94" s="378"/>
    </row>
    <row r="95" spans="1:6" s="19" customFormat="1" ht="16.5" customHeight="1">
      <c r="A95" s="28" t="s">
        <v>573</v>
      </c>
      <c r="B95" s="29"/>
      <c r="C95" s="3"/>
      <c r="D95" s="371" t="s">
        <v>568</v>
      </c>
      <c r="E95" s="371"/>
      <c r="F95" s="371"/>
    </row>
    <row r="96" spans="1:6" s="19" customFormat="1" ht="12.75" customHeight="1">
      <c r="A96" s="30"/>
      <c r="B96" s="31" t="s">
        <v>227</v>
      </c>
      <c r="C96" s="3"/>
      <c r="D96" s="372" t="s">
        <v>229</v>
      </c>
      <c r="E96" s="372"/>
      <c r="F96" s="372"/>
    </row>
    <row r="97" spans="1:6" s="19" customFormat="1" ht="15">
      <c r="A97" s="1"/>
      <c r="B97" s="1"/>
      <c r="C97" s="3"/>
      <c r="D97" s="3"/>
      <c r="E97" s="3"/>
      <c r="F97" s="3"/>
    </row>
    <row r="98" spans="1:6" s="19" customFormat="1" ht="30.75" customHeight="1">
      <c r="A98" s="373" t="s">
        <v>374</v>
      </c>
      <c r="B98" s="373"/>
      <c r="C98" s="373"/>
      <c r="D98" s="373"/>
      <c r="E98" s="373"/>
      <c r="F98" s="373"/>
    </row>
  </sheetData>
  <sheetProtection/>
  <mergeCells count="86">
    <mergeCell ref="D95:F95"/>
    <mergeCell ref="D96:F96"/>
    <mergeCell ref="A98:F98"/>
    <mergeCell ref="A87:C87"/>
    <mergeCell ref="A88:C88"/>
    <mergeCell ref="A89:C89"/>
    <mergeCell ref="D93:F93"/>
    <mergeCell ref="D94:F94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0:C50"/>
    <mergeCell ref="A51:C51"/>
    <mergeCell ref="A52:C52"/>
    <mergeCell ref="A54:C54"/>
    <mergeCell ref="A55:C55"/>
    <mergeCell ref="A56:C56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14:B14"/>
    <mergeCell ref="B20:D20"/>
    <mergeCell ref="B21:D21"/>
    <mergeCell ref="A23:C23"/>
    <mergeCell ref="A24:C24"/>
    <mergeCell ref="A25:C25"/>
    <mergeCell ref="B8:C8"/>
    <mergeCell ref="B9:C9"/>
    <mergeCell ref="B10:C10"/>
    <mergeCell ref="B11:C11"/>
    <mergeCell ref="B13:C13"/>
    <mergeCell ref="B12:D12"/>
    <mergeCell ref="C1:F1"/>
    <mergeCell ref="C2:F2"/>
    <mergeCell ref="C3:F3"/>
    <mergeCell ref="C4:F4"/>
    <mergeCell ref="C6:E6"/>
    <mergeCell ref="B7:C7"/>
  </mergeCells>
  <conditionalFormatting sqref="C38 C31 E38">
    <cfRule type="cellIs" priority="3" dxfId="19" operator="notEqual" stopIfTrue="1">
      <formula>SUM(C32:C37)</formula>
    </cfRule>
  </conditionalFormatting>
  <conditionalFormatting sqref="C24">
    <cfRule type="cellIs" priority="4" dxfId="19" operator="notEqual" stopIfTrue="1">
      <formula>C8+C9+C14-C15-C18</formula>
    </cfRule>
  </conditionalFormatting>
  <conditionalFormatting sqref="F31:H31 F38:H38 F24:H24">
    <cfRule type="cellIs" priority="5" dxfId="20" operator="equal" stopIfTrue="1">
      <formula>5</formula>
    </cfRule>
    <cfRule type="cellIs" priority="6" dxfId="21" operator="equal" stopIfTrue="1">
      <formula>0</formula>
    </cfRule>
  </conditionalFormatting>
  <conditionalFormatting sqref="L8">
    <cfRule type="cellIs" priority="7" dxfId="19" operator="notEqual" stopIfTrue="1">
      <formula>#REF!</formula>
    </cfRule>
  </conditionalFormatting>
  <conditionalFormatting sqref="D24">
    <cfRule type="cellIs" priority="8" dxfId="19" operator="notEqual" stopIfTrue="1">
      <formula>D8+D9+D14-D15-D16+D17-D18+D23</formula>
    </cfRule>
  </conditionalFormatting>
  <conditionalFormatting sqref="E24">
    <cfRule type="cellIs" priority="1" dxfId="20" operator="equal" stopIfTrue="1">
      <formula>5</formula>
    </cfRule>
    <cfRule type="cellIs" priority="2" dxfId="21" operator="equal" stopIfTrue="1">
      <formula>0</formula>
    </cfRule>
  </conditionalFormatting>
  <dataValidations count="3">
    <dataValidation operator="notEqual" allowBlank="1" showInputMessage="1" showErrorMessage="1" errorTitle="Ніколайчук О.Г." error="Не проставляйте цифри з десятковими знаками та рівні &quot;0&quot;" sqref="E73:F88 E27:F29 E41:F46 E49:F50 E31:F36 E57:F63 E66:F70"/>
    <dataValidation type="decimal" operator="greaterThan" allowBlank="1" showInputMessage="1" showErrorMessage="1" sqref="E56:F56 E40:F40 E47:F48 E37:F38 E51:F51 E72:F72 E65:F65">
      <formula1>0</formula1>
    </dataValidation>
    <dataValidation allowBlank="1" showInputMessage="1" showErrorMessage="1" error="Натисніть на стрілочку праворуч від комірки, щоб вибрати звітний період&#10;" sqref="B20:D20"/>
  </dataValidations>
  <hyperlinks>
    <hyperlink ref="K6:L6" location="'Форма 1'!A1" display="Форма №1"/>
  </hyperlinks>
  <printOptions/>
  <pageMargins left="0.47" right="0.24" top="0.25" bottom="0.25" header="0.31" footer="0.16"/>
  <pageSetup horizontalDpi="600" verticalDpi="600" orientation="portrait" paperSize="9" scale="76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>
    <tabColor rgb="FFF579E3"/>
  </sheetPr>
  <dimension ref="A1:K100"/>
  <sheetViews>
    <sheetView view="pageBreakPreview" zoomScaleNormal="85" zoomScaleSheetLayoutView="100" zoomScalePageLayoutView="0" workbookViewId="0" topLeftCell="A31">
      <selection activeCell="B84" sqref="B84"/>
    </sheetView>
  </sheetViews>
  <sheetFormatPr defaultColWidth="9.00390625" defaultRowHeight="12.75"/>
  <cols>
    <col min="1" max="1" width="22.125" style="75" customWidth="1"/>
    <col min="2" max="2" width="41.875" style="75" customWidth="1"/>
    <col min="3" max="3" width="7.75390625" style="75" customWidth="1"/>
    <col min="4" max="4" width="17.75390625" style="75" customWidth="1"/>
    <col min="5" max="5" width="20.25390625" style="75" customWidth="1"/>
    <col min="6" max="6" width="18.00390625" style="75" customWidth="1"/>
    <col min="7" max="16384" width="9.125" style="75" customWidth="1"/>
  </cols>
  <sheetData>
    <row r="1" spans="1:6" s="35" customFormat="1" ht="19.5" customHeight="1">
      <c r="A1" s="91"/>
      <c r="B1" s="92"/>
      <c r="C1" s="93"/>
      <c r="D1" s="93"/>
      <c r="E1" s="94"/>
      <c r="F1" s="8"/>
    </row>
    <row r="2" spans="1:7" s="35" customFormat="1" ht="10.5" customHeight="1">
      <c r="A2" s="5"/>
      <c r="B2" s="96"/>
      <c r="C2" s="7"/>
      <c r="D2" s="7"/>
      <c r="E2" s="96"/>
      <c r="F2" s="400"/>
      <c r="G2" s="401"/>
    </row>
    <row r="3" spans="1:7" s="35" customFormat="1" ht="14.25" customHeight="1">
      <c r="A3" s="5"/>
      <c r="B3" s="97"/>
      <c r="C3" s="6"/>
      <c r="D3" s="6"/>
      <c r="E3" s="98" t="s">
        <v>88</v>
      </c>
      <c r="F3" s="400"/>
      <c r="G3" s="401"/>
    </row>
    <row r="4" spans="1:6" ht="15">
      <c r="A4" s="5"/>
      <c r="B4" s="6"/>
      <c r="C4" s="292" t="s">
        <v>89</v>
      </c>
      <c r="D4" s="6"/>
      <c r="E4" s="98" t="s">
        <v>569</v>
      </c>
      <c r="F4" s="35"/>
    </row>
    <row r="5" spans="1:6" ht="30" customHeight="1">
      <c r="A5" s="272" t="s">
        <v>91</v>
      </c>
      <c r="B5" s="403" t="s">
        <v>263</v>
      </c>
      <c r="C5" s="403"/>
      <c r="D5" s="291" t="s">
        <v>232</v>
      </c>
      <c r="E5" s="289">
        <v>22927045</v>
      </c>
      <c r="F5" s="35"/>
    </row>
    <row r="6" spans="1:6" ht="15.75">
      <c r="A6" s="287"/>
      <c r="B6" s="404"/>
      <c r="C6" s="404"/>
      <c r="D6" s="288"/>
      <c r="E6" s="270"/>
      <c r="F6" s="35"/>
    </row>
    <row r="7" spans="1:6" ht="16.5" customHeight="1">
      <c r="A7" s="287"/>
      <c r="B7" s="409"/>
      <c r="C7" s="409"/>
      <c r="D7" s="290"/>
      <c r="E7" s="293"/>
      <c r="F7" s="35"/>
    </row>
    <row r="8" spans="1:6" ht="25.5" customHeight="1">
      <c r="A8" s="402" t="s">
        <v>489</v>
      </c>
      <c r="B8" s="402"/>
      <c r="C8" s="402"/>
      <c r="D8" s="402"/>
      <c r="E8" s="402"/>
      <c r="F8" s="35"/>
    </row>
    <row r="9" spans="1:6" ht="19.5" customHeight="1">
      <c r="A9" s="410" t="s">
        <v>570</v>
      </c>
      <c r="B9" s="410"/>
      <c r="C9" s="410"/>
      <c r="D9" s="410"/>
      <c r="E9" s="410"/>
      <c r="F9" s="35"/>
    </row>
    <row r="10" spans="1:6" ht="19.5" customHeight="1">
      <c r="A10" s="294"/>
      <c r="B10" s="294"/>
      <c r="C10" s="294"/>
      <c r="D10" s="294"/>
      <c r="E10" s="294"/>
      <c r="F10" s="35"/>
    </row>
    <row r="11" spans="1:11" ht="20.25" customHeight="1">
      <c r="A11" s="1"/>
      <c r="B11" s="394" t="s">
        <v>41</v>
      </c>
      <c r="C11" s="394"/>
      <c r="D11" s="124" t="s">
        <v>233</v>
      </c>
      <c r="E11" s="140" t="s">
        <v>234</v>
      </c>
      <c r="F11" s="35"/>
      <c r="K11" s="76"/>
    </row>
    <row r="12" spans="1:11" ht="20.25" customHeight="1">
      <c r="A12" s="1"/>
      <c r="B12" s="219"/>
      <c r="C12" s="219"/>
      <c r="D12" s="124"/>
      <c r="E12" s="286"/>
      <c r="F12" s="35"/>
      <c r="K12" s="76"/>
    </row>
    <row r="13" spans="1:8" ht="19.5" customHeight="1">
      <c r="A13" s="383" t="s">
        <v>235</v>
      </c>
      <c r="B13" s="383"/>
      <c r="C13" s="383"/>
      <c r="D13" s="383"/>
      <c r="E13" s="383"/>
      <c r="F13" s="35"/>
      <c r="H13" s="77"/>
    </row>
    <row r="14" spans="1:6" ht="18" customHeight="1" thickBot="1">
      <c r="A14" s="1"/>
      <c r="B14" s="1"/>
      <c r="C14" s="3"/>
      <c r="D14" s="3"/>
      <c r="E14" s="3"/>
      <c r="F14" s="35"/>
    </row>
    <row r="15" spans="1:6" ht="66" customHeight="1">
      <c r="A15" s="390" t="s">
        <v>236</v>
      </c>
      <c r="B15" s="391"/>
      <c r="C15" s="220" t="s">
        <v>105</v>
      </c>
      <c r="D15" s="303" t="s">
        <v>237</v>
      </c>
      <c r="E15" s="304" t="s">
        <v>384</v>
      </c>
      <c r="F15" s="35"/>
    </row>
    <row r="16" spans="1:6" s="79" customFormat="1" ht="10.5" customHeight="1" thickBot="1">
      <c r="A16" s="392">
        <v>1</v>
      </c>
      <c r="B16" s="393"/>
      <c r="C16" s="100" t="s">
        <v>108</v>
      </c>
      <c r="D16" s="100" t="s">
        <v>109</v>
      </c>
      <c r="E16" s="101" t="s">
        <v>110</v>
      </c>
      <c r="F16" s="78"/>
    </row>
    <row r="17" spans="1:6" ht="30.75" customHeight="1">
      <c r="A17" s="384" t="s">
        <v>490</v>
      </c>
      <c r="B17" s="385"/>
      <c r="C17" s="295" t="s">
        <v>491</v>
      </c>
      <c r="D17" s="296">
        <v>4671807</v>
      </c>
      <c r="E17" s="297">
        <v>5554689</v>
      </c>
      <c r="F17" s="35"/>
    </row>
    <row r="18" spans="1:6" ht="18" customHeight="1">
      <c r="A18" s="386" t="s">
        <v>238</v>
      </c>
      <c r="B18" s="387"/>
      <c r="C18" s="144" t="s">
        <v>492</v>
      </c>
      <c r="D18" s="298">
        <v>4644475</v>
      </c>
      <c r="E18" s="299">
        <v>5192018</v>
      </c>
      <c r="F18" s="35"/>
    </row>
    <row r="19" spans="1:8" ht="17.25" customHeight="1">
      <c r="A19" s="405" t="s">
        <v>239</v>
      </c>
      <c r="B19" s="406"/>
      <c r="C19" s="144"/>
      <c r="D19" s="298"/>
      <c r="E19" s="300"/>
      <c r="F19" s="80"/>
      <c r="G19" s="81"/>
      <c r="H19" s="81"/>
    </row>
    <row r="20" spans="1:8" ht="17.25" customHeight="1">
      <c r="A20" s="407" t="s">
        <v>240</v>
      </c>
      <c r="B20" s="408"/>
      <c r="C20" s="144" t="s">
        <v>493</v>
      </c>
      <c r="D20" s="103">
        <f>IF(D17-D18&gt;0,D17-D18,0)</f>
        <v>27332</v>
      </c>
      <c r="E20" s="104">
        <f>IF(E17-E18&gt;0,E17-E18,0)</f>
        <v>362671</v>
      </c>
      <c r="F20" s="80"/>
      <c r="G20" s="82"/>
      <c r="H20" s="81"/>
    </row>
    <row r="21" spans="1:8" ht="17.25" customHeight="1">
      <c r="A21" s="407" t="s">
        <v>241</v>
      </c>
      <c r="B21" s="408"/>
      <c r="C21" s="144" t="s">
        <v>494</v>
      </c>
      <c r="D21" s="103"/>
      <c r="E21" s="104"/>
      <c r="F21" s="80"/>
      <c r="G21" s="82"/>
      <c r="H21" s="81"/>
    </row>
    <row r="22" spans="1:8" ht="17.25" customHeight="1">
      <c r="A22" s="386" t="s">
        <v>242</v>
      </c>
      <c r="B22" s="387"/>
      <c r="C22" s="144" t="s">
        <v>495</v>
      </c>
      <c r="D22" s="21">
        <v>87998</v>
      </c>
      <c r="E22" s="22">
        <v>76583</v>
      </c>
      <c r="F22" s="80"/>
      <c r="G22" s="82"/>
      <c r="H22" s="81"/>
    </row>
    <row r="23" spans="1:8" ht="18" customHeight="1">
      <c r="A23" s="386" t="s">
        <v>243</v>
      </c>
      <c r="B23" s="387"/>
      <c r="C23" s="144" t="s">
        <v>496</v>
      </c>
      <c r="D23" s="21">
        <v>98876</v>
      </c>
      <c r="E23" s="22">
        <v>106379</v>
      </c>
      <c r="F23" s="80"/>
      <c r="G23" s="82"/>
      <c r="H23" s="81"/>
    </row>
    <row r="24" spans="1:8" ht="18" customHeight="1">
      <c r="A24" s="386" t="s">
        <v>244</v>
      </c>
      <c r="B24" s="387"/>
      <c r="C24" s="144" t="s">
        <v>497</v>
      </c>
      <c r="D24" s="21"/>
      <c r="E24" s="22"/>
      <c r="F24" s="80"/>
      <c r="G24" s="82"/>
      <c r="H24" s="81"/>
    </row>
    <row r="25" spans="1:8" ht="17.25" customHeight="1">
      <c r="A25" s="386" t="s">
        <v>245</v>
      </c>
      <c r="B25" s="387"/>
      <c r="C25" s="144" t="s">
        <v>498</v>
      </c>
      <c r="D25" s="21">
        <v>93082</v>
      </c>
      <c r="E25" s="22">
        <v>69039</v>
      </c>
      <c r="F25" s="80"/>
      <c r="G25" s="82"/>
      <c r="H25" s="81"/>
    </row>
    <row r="26" spans="1:8" ht="27.75" customHeight="1">
      <c r="A26" s="379" t="s">
        <v>246</v>
      </c>
      <c r="B26" s="380"/>
      <c r="C26" s="144"/>
      <c r="D26" s="21"/>
      <c r="E26" s="22"/>
      <c r="F26" s="80"/>
      <c r="G26" s="82"/>
      <c r="H26" s="81"/>
    </row>
    <row r="27" spans="1:8" ht="17.25" customHeight="1">
      <c r="A27" s="407" t="s">
        <v>240</v>
      </c>
      <c r="B27" s="408"/>
      <c r="C27" s="144" t="s">
        <v>499</v>
      </c>
      <c r="D27" s="103"/>
      <c r="E27" s="104">
        <f>IF(E20+E22-E23-E24-E25&gt;0,E20+E22-E23-E24-E25,0)</f>
        <v>263836</v>
      </c>
      <c r="F27" s="65"/>
      <c r="G27" s="82"/>
      <c r="H27" s="81"/>
    </row>
    <row r="28" spans="1:8" ht="17.25" customHeight="1">
      <c r="A28" s="407" t="s">
        <v>241</v>
      </c>
      <c r="B28" s="408"/>
      <c r="C28" s="144" t="s">
        <v>500</v>
      </c>
      <c r="D28" s="103">
        <v>76628</v>
      </c>
      <c r="E28" s="104"/>
      <c r="F28" s="82" t="s">
        <v>231</v>
      </c>
      <c r="G28" s="82"/>
      <c r="H28" s="81"/>
    </row>
    <row r="29" spans="1:8" ht="17.25" customHeight="1">
      <c r="A29" s="386" t="s">
        <v>247</v>
      </c>
      <c r="B29" s="387"/>
      <c r="C29" s="144" t="s">
        <v>501</v>
      </c>
      <c r="D29" s="21"/>
      <c r="E29" s="22"/>
      <c r="F29" s="80"/>
      <c r="G29" s="81"/>
      <c r="H29" s="81"/>
    </row>
    <row r="30" spans="1:8" ht="17.25" customHeight="1">
      <c r="A30" s="386" t="s">
        <v>248</v>
      </c>
      <c r="B30" s="387"/>
      <c r="C30" s="144" t="s">
        <v>502</v>
      </c>
      <c r="D30" s="21"/>
      <c r="E30" s="22"/>
      <c r="F30" s="80"/>
      <c r="G30" s="81"/>
      <c r="H30" s="81"/>
    </row>
    <row r="31" spans="1:8" ht="17.25" customHeight="1">
      <c r="A31" s="386" t="s">
        <v>504</v>
      </c>
      <c r="B31" s="387"/>
      <c r="C31" s="144" t="s">
        <v>503</v>
      </c>
      <c r="D31" s="21">
        <v>2993</v>
      </c>
      <c r="E31" s="22">
        <v>7843</v>
      </c>
      <c r="F31" s="80"/>
      <c r="G31" s="81"/>
      <c r="H31" s="81"/>
    </row>
    <row r="32" spans="1:8" ht="17.25" customHeight="1">
      <c r="A32" s="386" t="s">
        <v>249</v>
      </c>
      <c r="B32" s="387"/>
      <c r="C32" s="144" t="s">
        <v>505</v>
      </c>
      <c r="D32" s="21">
        <v>8105</v>
      </c>
      <c r="E32" s="22">
        <v>33102</v>
      </c>
      <c r="F32" s="80"/>
      <c r="G32" s="81"/>
      <c r="H32" s="81"/>
    </row>
    <row r="33" spans="1:8" ht="17.25" customHeight="1">
      <c r="A33" s="386" t="s">
        <v>15</v>
      </c>
      <c r="B33" s="387"/>
      <c r="C33" s="144" t="s">
        <v>506</v>
      </c>
      <c r="D33" s="21"/>
      <c r="E33" s="22"/>
      <c r="F33" s="35"/>
      <c r="G33" s="81"/>
      <c r="H33" s="81"/>
    </row>
    <row r="34" spans="1:8" ht="17.25" customHeight="1">
      <c r="A34" s="386" t="s">
        <v>250</v>
      </c>
      <c r="B34" s="387"/>
      <c r="C34" s="144" t="s">
        <v>507</v>
      </c>
      <c r="D34" s="21">
        <v>48</v>
      </c>
      <c r="E34" s="22">
        <v>15437</v>
      </c>
      <c r="F34" s="35"/>
      <c r="G34" s="81"/>
      <c r="H34" s="81"/>
    </row>
    <row r="35" spans="1:8" ht="27.75" customHeight="1">
      <c r="A35" s="384" t="s">
        <v>508</v>
      </c>
      <c r="B35" s="385"/>
      <c r="C35" s="106"/>
      <c r="D35" s="107"/>
      <c r="E35" s="108"/>
      <c r="F35" s="35"/>
      <c r="G35" s="81"/>
      <c r="H35" s="81"/>
    </row>
    <row r="36" spans="1:8" ht="18" customHeight="1">
      <c r="A36" s="381" t="s">
        <v>240</v>
      </c>
      <c r="B36" s="382"/>
      <c r="C36" s="144" t="s">
        <v>509</v>
      </c>
      <c r="D36" s="109"/>
      <c r="E36" s="104">
        <f>IF(E27-E28+E29+E30+E31-E32-E33-E34&gt;0,E27-E28+E29+E30+E31-E32-E33-E34,0)</f>
        <v>223140</v>
      </c>
      <c r="F36" s="35"/>
      <c r="G36" s="82"/>
      <c r="H36" s="81"/>
    </row>
    <row r="37" spans="1:8" ht="17.25" customHeight="1">
      <c r="A37" s="381" t="s">
        <v>241</v>
      </c>
      <c r="B37" s="382"/>
      <c r="C37" s="144" t="s">
        <v>510</v>
      </c>
      <c r="D37" s="109">
        <f>IF(D28-D29-D30-D31+D32+D33+D34&gt;0,D28-D29-D30-D31+D32+D33+D34,0)</f>
        <v>81788</v>
      </c>
      <c r="E37" s="104"/>
      <c r="F37" s="35"/>
      <c r="G37" s="82"/>
      <c r="H37" s="81"/>
    </row>
    <row r="38" spans="1:8" ht="18" customHeight="1">
      <c r="A38" s="386" t="s">
        <v>511</v>
      </c>
      <c r="B38" s="387"/>
      <c r="C38" s="144" t="s">
        <v>512</v>
      </c>
      <c r="D38" s="110"/>
      <c r="E38" s="102">
        <v>4218</v>
      </c>
      <c r="F38" s="35"/>
      <c r="G38" s="81"/>
      <c r="H38" s="81"/>
    </row>
    <row r="39" spans="1:8" ht="30.75" customHeight="1">
      <c r="A39" s="388" t="s">
        <v>513</v>
      </c>
      <c r="B39" s="389"/>
      <c r="C39" s="144" t="s">
        <v>514</v>
      </c>
      <c r="D39" s="301"/>
      <c r="E39" s="302"/>
      <c r="F39" s="35"/>
      <c r="G39" s="82"/>
      <c r="H39" s="81"/>
    </row>
    <row r="40" spans="1:8" ht="27" customHeight="1">
      <c r="A40" s="379" t="s">
        <v>515</v>
      </c>
      <c r="B40" s="380"/>
      <c r="C40" s="144"/>
      <c r="D40" s="110"/>
      <c r="E40" s="22"/>
      <c r="F40" s="35"/>
      <c r="G40" s="81"/>
      <c r="H40" s="81"/>
    </row>
    <row r="41" spans="1:8" ht="18" customHeight="1">
      <c r="A41" s="381" t="s">
        <v>240</v>
      </c>
      <c r="B41" s="382"/>
      <c r="C41" s="144" t="s">
        <v>516</v>
      </c>
      <c r="D41" s="109"/>
      <c r="E41" s="104">
        <f>IF(E36-E37-E38&gt;0,E36-E37-E38,0)</f>
        <v>218922</v>
      </c>
      <c r="F41" s="35"/>
      <c r="G41" s="82"/>
      <c r="H41" s="82"/>
    </row>
    <row r="42" spans="1:8" ht="17.25" customHeight="1">
      <c r="A42" s="381" t="s">
        <v>241</v>
      </c>
      <c r="B42" s="382"/>
      <c r="C42" s="144" t="s">
        <v>517</v>
      </c>
      <c r="D42" s="109">
        <f>D37-D38</f>
        <v>81788</v>
      </c>
      <c r="E42" s="104"/>
      <c r="F42" s="35"/>
      <c r="G42" s="82"/>
      <c r="H42" s="82"/>
    </row>
    <row r="43" spans="1:8" ht="8.25" customHeight="1">
      <c r="A43" s="24"/>
      <c r="B43" s="24"/>
      <c r="C43" s="105"/>
      <c r="D43" s="25"/>
      <c r="E43" s="25"/>
      <c r="F43" s="35"/>
      <c r="G43" s="81"/>
      <c r="H43" s="81"/>
    </row>
    <row r="44" spans="1:8" ht="19.5" customHeight="1">
      <c r="A44" s="383" t="s">
        <v>549</v>
      </c>
      <c r="B44" s="383"/>
      <c r="C44" s="383"/>
      <c r="D44" s="383"/>
      <c r="E44" s="383"/>
      <c r="F44" s="35"/>
      <c r="H44" s="77"/>
    </row>
    <row r="45" spans="1:8" ht="13.5" customHeight="1">
      <c r="A45" s="24"/>
      <c r="B45" s="24"/>
      <c r="C45" s="105"/>
      <c r="D45" s="25"/>
      <c r="E45" s="91"/>
      <c r="F45" s="35"/>
      <c r="G45" s="81"/>
      <c r="H45" s="81"/>
    </row>
    <row r="46" spans="1:8" ht="9.75" customHeight="1" thickBot="1">
      <c r="A46" s="24"/>
      <c r="B46" s="24"/>
      <c r="C46" s="105"/>
      <c r="D46" s="25"/>
      <c r="E46" s="25"/>
      <c r="F46" s="35"/>
      <c r="G46" s="81"/>
      <c r="H46" s="81"/>
    </row>
    <row r="47" spans="1:8" ht="75.75" customHeight="1">
      <c r="A47" s="390" t="s">
        <v>236</v>
      </c>
      <c r="B47" s="391"/>
      <c r="C47" s="220" t="s">
        <v>105</v>
      </c>
      <c r="D47" s="303" t="s">
        <v>237</v>
      </c>
      <c r="E47" s="304" t="s">
        <v>384</v>
      </c>
      <c r="F47" s="35"/>
      <c r="G47" s="81"/>
      <c r="H47" s="81"/>
    </row>
    <row r="48" spans="1:8" s="79" customFormat="1" ht="11.25" customHeight="1" thickBot="1">
      <c r="A48" s="392">
        <v>1</v>
      </c>
      <c r="B48" s="393"/>
      <c r="C48" s="100" t="s">
        <v>108</v>
      </c>
      <c r="D48" s="100" t="s">
        <v>109</v>
      </c>
      <c r="E48" s="101" t="s">
        <v>110</v>
      </c>
      <c r="F48" s="78"/>
      <c r="G48" s="84"/>
      <c r="H48" s="84"/>
    </row>
    <row r="49" spans="1:8" ht="15.75">
      <c r="A49" s="419" t="s">
        <v>518</v>
      </c>
      <c r="B49" s="420"/>
      <c r="C49" s="308" t="s">
        <v>519</v>
      </c>
      <c r="D49" s="309"/>
      <c r="E49" s="310"/>
      <c r="F49" s="35" t="s">
        <v>231</v>
      </c>
      <c r="G49" s="82"/>
      <c r="H49" s="81"/>
    </row>
    <row r="50" spans="1:8" ht="15.75" customHeight="1">
      <c r="A50" s="398" t="s">
        <v>520</v>
      </c>
      <c r="B50" s="399"/>
      <c r="C50" s="144" t="s">
        <v>521</v>
      </c>
      <c r="D50" s="305"/>
      <c r="E50" s="306"/>
      <c r="F50" s="35"/>
      <c r="G50" s="82"/>
      <c r="H50" s="81"/>
    </row>
    <row r="51" spans="1:8" ht="15.75" customHeight="1">
      <c r="A51" s="398" t="s">
        <v>522</v>
      </c>
      <c r="B51" s="399"/>
      <c r="C51" s="144" t="s">
        <v>523</v>
      </c>
      <c r="D51" s="301"/>
      <c r="E51" s="302"/>
      <c r="F51" s="35"/>
      <c r="G51" s="82"/>
      <c r="H51" s="81"/>
    </row>
    <row r="52" spans="1:8" ht="32.25" customHeight="1">
      <c r="A52" s="398" t="s">
        <v>525</v>
      </c>
      <c r="B52" s="399"/>
      <c r="C52" s="144" t="s">
        <v>524</v>
      </c>
      <c r="D52" s="301"/>
      <c r="E52" s="302"/>
      <c r="F52" s="35"/>
      <c r="G52" s="82"/>
      <c r="H52" s="81"/>
    </row>
    <row r="53" spans="1:8" ht="16.5" customHeight="1">
      <c r="A53" s="386" t="s">
        <v>526</v>
      </c>
      <c r="B53" s="387"/>
      <c r="C53" s="144" t="s">
        <v>527</v>
      </c>
      <c r="D53" s="110"/>
      <c r="E53" s="102"/>
      <c r="F53" s="35"/>
      <c r="G53" s="81"/>
      <c r="H53" s="81"/>
    </row>
    <row r="54" spans="1:8" ht="16.5" customHeight="1">
      <c r="A54" s="379" t="s">
        <v>529</v>
      </c>
      <c r="B54" s="380"/>
      <c r="C54" s="307" t="s">
        <v>528</v>
      </c>
      <c r="D54" s="110"/>
      <c r="E54" s="102"/>
      <c r="F54" s="35"/>
      <c r="G54" s="81"/>
      <c r="H54" s="81"/>
    </row>
    <row r="55" spans="1:8" ht="16.5" customHeight="1">
      <c r="A55" s="386" t="s">
        <v>530</v>
      </c>
      <c r="B55" s="387"/>
      <c r="C55" s="144" t="s">
        <v>531</v>
      </c>
      <c r="D55" s="110"/>
      <c r="E55" s="22"/>
      <c r="F55" s="35"/>
      <c r="G55" s="81"/>
      <c r="H55" s="81"/>
    </row>
    <row r="56" spans="1:8" ht="15.75" customHeight="1">
      <c r="A56" s="379" t="s">
        <v>533</v>
      </c>
      <c r="B56" s="380"/>
      <c r="C56" s="307" t="s">
        <v>532</v>
      </c>
      <c r="D56" s="301"/>
      <c r="E56" s="27"/>
      <c r="F56" s="35"/>
      <c r="G56" s="81"/>
      <c r="H56" s="81"/>
    </row>
    <row r="57" spans="1:8" ht="15.75" customHeight="1" thickBot="1">
      <c r="A57" s="396" t="s">
        <v>534</v>
      </c>
      <c r="B57" s="397"/>
      <c r="C57" s="311" t="s">
        <v>535</v>
      </c>
      <c r="D57" s="320">
        <f>D41-D42+D56</f>
        <v>-81788</v>
      </c>
      <c r="E57" s="320">
        <f>E41+E56</f>
        <v>218922</v>
      </c>
      <c r="F57" s="35"/>
      <c r="G57" s="81"/>
      <c r="H57" s="81"/>
    </row>
    <row r="58" spans="1:6" ht="20.25" customHeight="1">
      <c r="A58" s="395"/>
      <c r="B58" s="395"/>
      <c r="C58" s="395"/>
      <c r="D58" s="395"/>
      <c r="E58" s="3"/>
      <c r="F58" s="35"/>
    </row>
    <row r="59" spans="1:6" ht="24.75" customHeight="1">
      <c r="A59" s="383" t="s">
        <v>536</v>
      </c>
      <c r="B59" s="383"/>
      <c r="C59" s="383"/>
      <c r="D59" s="383"/>
      <c r="E59" s="383"/>
      <c r="F59" s="35"/>
    </row>
    <row r="60" spans="1:6" ht="9" customHeight="1" thickBot="1">
      <c r="A60" s="3"/>
      <c r="B60" s="3"/>
      <c r="C60" s="3"/>
      <c r="D60" s="3"/>
      <c r="E60" s="3"/>
      <c r="F60" s="35"/>
    </row>
    <row r="61" spans="1:6" ht="66.75" customHeight="1">
      <c r="A61" s="414" t="s">
        <v>255</v>
      </c>
      <c r="B61" s="415"/>
      <c r="C61" s="16" t="s">
        <v>105</v>
      </c>
      <c r="D61" s="303" t="s">
        <v>237</v>
      </c>
      <c r="E61" s="304" t="s">
        <v>384</v>
      </c>
      <c r="F61" s="35"/>
    </row>
    <row r="62" spans="1:6" ht="15" customHeight="1" thickBot="1">
      <c r="A62" s="392">
        <v>1</v>
      </c>
      <c r="B62" s="393"/>
      <c r="C62" s="100" t="s">
        <v>108</v>
      </c>
      <c r="D62" s="100" t="s">
        <v>109</v>
      </c>
      <c r="E62" s="101" t="s">
        <v>110</v>
      </c>
      <c r="F62" s="35"/>
    </row>
    <row r="63" spans="1:6" ht="15.75">
      <c r="A63" s="412" t="s">
        <v>251</v>
      </c>
      <c r="B63" s="413"/>
      <c r="C63" s="145" t="s">
        <v>537</v>
      </c>
      <c r="D63" s="323">
        <v>3807421</v>
      </c>
      <c r="E63" s="112">
        <v>4181298</v>
      </c>
      <c r="F63" s="35"/>
    </row>
    <row r="64" spans="1:6" ht="15.75">
      <c r="A64" s="386" t="s">
        <v>252</v>
      </c>
      <c r="B64" s="387"/>
      <c r="C64" s="146" t="s">
        <v>538</v>
      </c>
      <c r="D64" s="301">
        <v>463481</v>
      </c>
      <c r="E64" s="102">
        <v>491498</v>
      </c>
      <c r="F64" s="35"/>
    </row>
    <row r="65" spans="1:6" ht="15.75">
      <c r="A65" s="386" t="s">
        <v>253</v>
      </c>
      <c r="B65" s="387"/>
      <c r="C65" s="146" t="s">
        <v>539</v>
      </c>
      <c r="D65" s="301">
        <v>181545</v>
      </c>
      <c r="E65" s="102">
        <v>191520</v>
      </c>
      <c r="F65" s="35"/>
    </row>
    <row r="66" spans="1:6" ht="15.75" customHeight="1">
      <c r="A66" s="386" t="s">
        <v>254</v>
      </c>
      <c r="B66" s="387"/>
      <c r="C66" s="146" t="s">
        <v>540</v>
      </c>
      <c r="D66" s="301">
        <v>110187</v>
      </c>
      <c r="E66" s="102">
        <v>107668</v>
      </c>
      <c r="F66" s="35"/>
    </row>
    <row r="67" spans="1:6" ht="15.75" customHeight="1">
      <c r="A67" s="386" t="s">
        <v>245</v>
      </c>
      <c r="B67" s="387"/>
      <c r="C67" s="146" t="s">
        <v>541</v>
      </c>
      <c r="D67" s="301">
        <v>270982</v>
      </c>
      <c r="E67" s="102">
        <v>390378</v>
      </c>
      <c r="F67" s="35"/>
    </row>
    <row r="68" spans="1:6" ht="16.5" thickBot="1">
      <c r="A68" s="396" t="s">
        <v>17</v>
      </c>
      <c r="B68" s="397"/>
      <c r="C68" s="147" t="s">
        <v>542</v>
      </c>
      <c r="D68" s="23">
        <f>SUM(D63:D67)</f>
        <v>4833616</v>
      </c>
      <c r="E68" s="115">
        <f>SUM(E63:E67)</f>
        <v>5362362</v>
      </c>
      <c r="F68" s="35"/>
    </row>
    <row r="69" spans="1:6" ht="6.75" customHeight="1">
      <c r="A69" s="3"/>
      <c r="B69" s="3"/>
      <c r="C69" s="3"/>
      <c r="D69" s="3"/>
      <c r="E69" s="3"/>
      <c r="F69" s="35"/>
    </row>
    <row r="70" spans="1:6" ht="8.25" customHeight="1">
      <c r="A70" s="3"/>
      <c r="B70" s="3"/>
      <c r="C70" s="3"/>
      <c r="D70" s="3"/>
      <c r="E70" s="3"/>
      <c r="F70" s="35"/>
    </row>
    <row r="71" spans="1:6" ht="18.75">
      <c r="A71" s="383" t="s">
        <v>543</v>
      </c>
      <c r="B71" s="383"/>
      <c r="C71" s="383"/>
      <c r="D71" s="383"/>
      <c r="E71" s="383"/>
      <c r="F71" s="35"/>
    </row>
    <row r="72" spans="1:6" ht="15.75" thickBot="1">
      <c r="A72" s="3"/>
      <c r="B72" s="3"/>
      <c r="C72" s="3"/>
      <c r="D72" s="3"/>
      <c r="E72" s="3"/>
      <c r="F72" s="35"/>
    </row>
    <row r="73" spans="1:6" ht="67.5" customHeight="1">
      <c r="A73" s="414" t="s">
        <v>255</v>
      </c>
      <c r="B73" s="415"/>
      <c r="C73" s="16" t="s">
        <v>105</v>
      </c>
      <c r="D73" s="303" t="s">
        <v>237</v>
      </c>
      <c r="E73" s="304" t="s">
        <v>384</v>
      </c>
      <c r="F73" s="35"/>
    </row>
    <row r="74" spans="1:6" ht="12.75" customHeight="1" thickBot="1">
      <c r="A74" s="392">
        <v>1</v>
      </c>
      <c r="B74" s="393"/>
      <c r="C74" s="100" t="s">
        <v>108</v>
      </c>
      <c r="D74" s="100" t="s">
        <v>109</v>
      </c>
      <c r="E74" s="101" t="s">
        <v>110</v>
      </c>
      <c r="F74" s="35"/>
    </row>
    <row r="75" spans="1:6" ht="15.75">
      <c r="A75" s="412" t="s">
        <v>256</v>
      </c>
      <c r="B75" s="413"/>
      <c r="C75" s="145" t="s">
        <v>544</v>
      </c>
      <c r="D75" s="111">
        <v>369407108</v>
      </c>
      <c r="E75" s="113">
        <v>369407108</v>
      </c>
      <c r="F75" s="35"/>
    </row>
    <row r="76" spans="1:6" ht="16.5" customHeight="1">
      <c r="A76" s="386" t="s">
        <v>257</v>
      </c>
      <c r="B76" s="387"/>
      <c r="C76" s="146" t="s">
        <v>545</v>
      </c>
      <c r="D76" s="110"/>
      <c r="E76" s="22"/>
      <c r="F76" s="35"/>
    </row>
    <row r="77" spans="1:6" ht="16.5" customHeight="1">
      <c r="A77" s="386" t="s">
        <v>258</v>
      </c>
      <c r="B77" s="387"/>
      <c r="C77" s="146" t="s">
        <v>546</v>
      </c>
      <c r="D77" s="149"/>
      <c r="E77" s="149">
        <f>E57/E75</f>
        <v>0.0005926307189519482</v>
      </c>
      <c r="F77" s="35"/>
    </row>
    <row r="78" spans="1:6" ht="17.25" customHeight="1">
      <c r="A78" s="386" t="s">
        <v>259</v>
      </c>
      <c r="B78" s="387"/>
      <c r="C78" s="146" t="s">
        <v>547</v>
      </c>
      <c r="D78" s="149"/>
      <c r="E78" s="150"/>
      <c r="F78" s="35"/>
    </row>
    <row r="79" spans="1:6" ht="15.75" customHeight="1" thickBot="1">
      <c r="A79" s="417" t="s">
        <v>260</v>
      </c>
      <c r="B79" s="418"/>
      <c r="C79" s="148" t="s">
        <v>548</v>
      </c>
      <c r="D79" s="151"/>
      <c r="E79" s="152"/>
      <c r="F79" s="35"/>
    </row>
    <row r="80" spans="1:6" ht="7.5" customHeight="1">
      <c r="A80" s="1"/>
      <c r="B80" s="1"/>
      <c r="C80" s="3"/>
      <c r="D80" s="3"/>
      <c r="E80" s="3"/>
      <c r="F80" s="35"/>
    </row>
    <row r="81" spans="1:6" ht="15">
      <c r="A81" s="28" t="s">
        <v>225</v>
      </c>
      <c r="B81" s="29"/>
      <c r="C81" s="19"/>
      <c r="D81" s="411" t="s">
        <v>567</v>
      </c>
      <c r="E81" s="411"/>
      <c r="F81" s="35"/>
    </row>
    <row r="82" spans="1:6" ht="12" customHeight="1">
      <c r="A82" s="30"/>
      <c r="B82" s="31" t="s">
        <v>227</v>
      </c>
      <c r="C82" s="31"/>
      <c r="D82" s="416" t="s">
        <v>229</v>
      </c>
      <c r="E82" s="416"/>
      <c r="F82" s="35"/>
    </row>
    <row r="83" spans="1:6" ht="12.75" customHeight="1">
      <c r="A83" s="19" t="s">
        <v>226</v>
      </c>
      <c r="B83" s="19"/>
      <c r="C83" s="19"/>
      <c r="D83" s="19"/>
      <c r="E83" s="30"/>
      <c r="F83" s="35"/>
    </row>
    <row r="84" spans="1:6" ht="9" customHeight="1">
      <c r="A84" s="19"/>
      <c r="B84" s="19"/>
      <c r="C84" s="19"/>
      <c r="D84" s="19"/>
      <c r="E84" s="30"/>
      <c r="F84" s="35"/>
    </row>
    <row r="85" spans="1:6" ht="15">
      <c r="A85" s="28" t="s">
        <v>573</v>
      </c>
      <c r="B85" s="29"/>
      <c r="C85" s="19"/>
      <c r="D85" s="411" t="s">
        <v>568</v>
      </c>
      <c r="E85" s="411"/>
      <c r="F85" s="35"/>
    </row>
    <row r="86" spans="1:6" ht="15">
      <c r="A86" s="30"/>
      <c r="B86" s="31" t="s">
        <v>227</v>
      </c>
      <c r="C86" s="31"/>
      <c r="D86" s="416" t="s">
        <v>229</v>
      </c>
      <c r="E86" s="416"/>
      <c r="F86" s="35"/>
    </row>
    <row r="87" spans="1:6" ht="15">
      <c r="A87" s="86"/>
      <c r="B87" s="85"/>
      <c r="C87" s="85"/>
      <c r="D87" s="85"/>
      <c r="E87" s="85"/>
      <c r="F87" s="86"/>
    </row>
    <row r="88" spans="1:6" ht="15">
      <c r="A88" s="83"/>
      <c r="B88" s="83"/>
      <c r="C88" s="87"/>
      <c r="D88" s="87"/>
      <c r="E88" s="83"/>
      <c r="F88" s="83"/>
    </row>
    <row r="89" spans="1:6" ht="15">
      <c r="A89" s="83"/>
      <c r="B89" s="83"/>
      <c r="C89" s="87"/>
      <c r="D89" s="87"/>
      <c r="E89" s="83"/>
      <c r="F89" s="83"/>
    </row>
    <row r="90" spans="1:6" ht="15">
      <c r="A90" s="83"/>
      <c r="B90" s="83"/>
      <c r="C90" s="87"/>
      <c r="D90" s="87"/>
      <c r="E90" s="83"/>
      <c r="F90" s="83"/>
    </row>
    <row r="91" spans="1:6" ht="15">
      <c r="A91" s="83"/>
      <c r="B91" s="83"/>
      <c r="C91" s="87"/>
      <c r="D91" s="87"/>
      <c r="E91" s="83"/>
      <c r="F91" s="83"/>
    </row>
    <row r="92" spans="1:6" ht="15">
      <c r="A92" s="83"/>
      <c r="B92" s="83"/>
      <c r="C92" s="87"/>
      <c r="D92" s="87"/>
      <c r="E92" s="83"/>
      <c r="F92" s="83"/>
    </row>
    <row r="93" spans="1:6" ht="15">
      <c r="A93" s="83"/>
      <c r="B93" s="83"/>
      <c r="C93" s="87"/>
      <c r="D93" s="87"/>
      <c r="E93" s="83"/>
      <c r="F93" s="83"/>
    </row>
    <row r="94" spans="1:6" ht="15">
      <c r="A94" s="83"/>
      <c r="B94" s="83"/>
      <c r="C94" s="87"/>
      <c r="D94" s="87"/>
      <c r="E94" s="83"/>
      <c r="F94" s="83"/>
    </row>
    <row r="95" spans="1:6" ht="15">
      <c r="A95" s="83"/>
      <c r="B95" s="83"/>
      <c r="C95" s="87"/>
      <c r="D95" s="87"/>
      <c r="E95" s="83"/>
      <c r="F95" s="83"/>
    </row>
    <row r="96" spans="1:6" ht="15">
      <c r="A96" s="83"/>
      <c r="B96" s="83"/>
      <c r="C96" s="87"/>
      <c r="D96" s="87"/>
      <c r="E96" s="83"/>
      <c r="F96" s="83"/>
    </row>
    <row r="97" spans="1:6" ht="15">
      <c r="A97" s="83"/>
      <c r="B97" s="83"/>
      <c r="C97" s="87"/>
      <c r="D97" s="87"/>
      <c r="E97" s="83"/>
      <c r="F97" s="83"/>
    </row>
    <row r="98" spans="1:6" ht="15">
      <c r="A98" s="83"/>
      <c r="B98" s="83"/>
      <c r="C98" s="87"/>
      <c r="D98" s="87"/>
      <c r="E98" s="83"/>
      <c r="F98" s="83"/>
    </row>
    <row r="99" spans="1:6" ht="15">
      <c r="A99" s="83"/>
      <c r="B99" s="83"/>
      <c r="C99" s="87"/>
      <c r="D99" s="87"/>
      <c r="E99" s="83"/>
      <c r="F99" s="83"/>
    </row>
    <row r="100" spans="1:6" ht="15">
      <c r="A100" s="83"/>
      <c r="B100" s="83"/>
      <c r="C100" s="87"/>
      <c r="D100" s="87"/>
      <c r="E100" s="83"/>
      <c r="F100" s="83"/>
    </row>
  </sheetData>
  <sheetProtection/>
  <mergeCells count="72">
    <mergeCell ref="A68:B68"/>
    <mergeCell ref="A30:B30"/>
    <mergeCell ref="A53:B53"/>
    <mergeCell ref="A52:B52"/>
    <mergeCell ref="A48:B48"/>
    <mergeCell ref="A33:B33"/>
    <mergeCell ref="A32:B32"/>
    <mergeCell ref="A31:B31"/>
    <mergeCell ref="A49:B49"/>
    <mergeCell ref="A54:B54"/>
    <mergeCell ref="A26:B26"/>
    <mergeCell ref="A24:B24"/>
    <mergeCell ref="A25:B25"/>
    <mergeCell ref="A28:B28"/>
    <mergeCell ref="A34:B34"/>
    <mergeCell ref="A27:B27"/>
    <mergeCell ref="A29:B29"/>
    <mergeCell ref="D86:E86"/>
    <mergeCell ref="A79:B79"/>
    <mergeCell ref="D82:E82"/>
    <mergeCell ref="A64:B64"/>
    <mergeCell ref="A71:E71"/>
    <mergeCell ref="A73:B73"/>
    <mergeCell ref="A65:B65"/>
    <mergeCell ref="D81:E81"/>
    <mergeCell ref="A78:B78"/>
    <mergeCell ref="A75:B75"/>
    <mergeCell ref="D85:E85"/>
    <mergeCell ref="A55:B55"/>
    <mergeCell ref="A63:B63"/>
    <mergeCell ref="A61:B61"/>
    <mergeCell ref="A59:E59"/>
    <mergeCell ref="A74:B74"/>
    <mergeCell ref="A66:B66"/>
    <mergeCell ref="A67:B67"/>
    <mergeCell ref="A77:B77"/>
    <mergeCell ref="A76:B76"/>
    <mergeCell ref="A23:B23"/>
    <mergeCell ref="A18:B18"/>
    <mergeCell ref="A19:B19"/>
    <mergeCell ref="A20:B20"/>
    <mergeCell ref="B7:C7"/>
    <mergeCell ref="A15:B15"/>
    <mergeCell ref="A16:B16"/>
    <mergeCell ref="A9:E9"/>
    <mergeCell ref="A22:B22"/>
    <mergeCell ref="A21:B21"/>
    <mergeCell ref="F2:G2"/>
    <mergeCell ref="F3:G3"/>
    <mergeCell ref="A13:E13"/>
    <mergeCell ref="A8:E8"/>
    <mergeCell ref="B5:C5"/>
    <mergeCell ref="B6:C6"/>
    <mergeCell ref="A47:B47"/>
    <mergeCell ref="A62:B62"/>
    <mergeCell ref="B11:C11"/>
    <mergeCell ref="A58:B58"/>
    <mergeCell ref="C58:D58"/>
    <mergeCell ref="A17:B17"/>
    <mergeCell ref="A56:B56"/>
    <mergeCell ref="A57:B57"/>
    <mergeCell ref="A50:B50"/>
    <mergeCell ref="A51:B51"/>
    <mergeCell ref="A40:B40"/>
    <mergeCell ref="A41:B41"/>
    <mergeCell ref="A42:B42"/>
    <mergeCell ref="A44:E44"/>
    <mergeCell ref="A35:B35"/>
    <mergeCell ref="A36:B36"/>
    <mergeCell ref="A37:B37"/>
    <mergeCell ref="A38:B38"/>
    <mergeCell ref="A39:B39"/>
  </mergeCells>
  <dataValidations count="3">
    <dataValidation type="decimal" operator="greaterThan" allowBlank="1" showInputMessage="1" showErrorMessage="1" sqref="D19:E19 D26:E26 D55:E55 D40:E40">
      <formula1>0</formula1>
    </dataValidation>
    <dataValidation operator="notEqual" allowBlank="1" showInputMessage="1" showErrorMessage="1" errorTitle="Ніколайчук О.Г." error="Не проставляйте цифри з десятковими знаками та рівні &quot;0&quot;" sqref="D17:E18 D63:E67 D22:E25 D53:E54 D29:E34 D38:E38 D43:E43"/>
    <dataValidation operator="notEqual" allowBlank="1" showInputMessage="1" showErrorMessage="1" sqref="D75:E79"/>
  </dataValidations>
  <printOptions/>
  <pageMargins left="0.8267716535433072" right="0.4330708661417323" top="0.5118110236220472" bottom="0.4724409448818898" header="0.4330708661417323" footer="0.35433070866141736"/>
  <pageSetup fitToHeight="2" horizontalDpi="600" verticalDpi="600" orientation="portrait" paperSize="9" scale="82" r:id="rId1"/>
  <headerFooter alignWithMargins="0">
    <oddFooter>&amp;R&amp;D  &amp;T</oddFooter>
  </headerFooter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tabColor indexed="45"/>
  </sheetPr>
  <dimension ref="A1:AH106"/>
  <sheetViews>
    <sheetView view="pageBreakPreview" zoomScaleSheetLayoutView="100" zoomScalePageLayoutView="0" workbookViewId="0" topLeftCell="A49">
      <selection activeCell="A60" sqref="A60:G60"/>
    </sheetView>
  </sheetViews>
  <sheetFormatPr defaultColWidth="9.00390625" defaultRowHeight="12.75"/>
  <cols>
    <col min="1" max="1" width="4.25390625" style="164" customWidth="1"/>
    <col min="2" max="2" width="1.75390625" style="164" customWidth="1"/>
    <col min="3" max="3" width="3.125" style="164" customWidth="1"/>
    <col min="4" max="4" width="2.875" style="164" customWidth="1"/>
    <col min="5" max="5" width="5.75390625" style="164" customWidth="1"/>
    <col min="6" max="6" width="5.875" style="164" customWidth="1"/>
    <col min="7" max="7" width="5.625" style="164" customWidth="1"/>
    <col min="8" max="8" width="2.25390625" style="192" customWidth="1"/>
    <col min="9" max="9" width="2.625" style="164" customWidth="1"/>
    <col min="10" max="10" width="4.75390625" style="164" customWidth="1"/>
    <col min="11" max="11" width="11.00390625" style="164" customWidth="1"/>
    <col min="12" max="12" width="5.25390625" style="164" customWidth="1"/>
    <col min="13" max="13" width="4.875" style="164" customWidth="1"/>
    <col min="14" max="14" width="2.375" style="164" customWidth="1"/>
    <col min="15" max="15" width="2.625" style="164" customWidth="1"/>
    <col min="16" max="16" width="2.00390625" style="164" customWidth="1"/>
    <col min="17" max="18" width="3.25390625" style="164" customWidth="1"/>
    <col min="19" max="20" width="3.875" style="164" customWidth="1"/>
    <col min="21" max="21" width="9.875" style="164" customWidth="1"/>
    <col min="22" max="22" width="3.375" style="164" customWidth="1"/>
    <col min="23" max="23" width="6.00390625" style="164" customWidth="1"/>
    <col min="24" max="24" width="6.375" style="164" customWidth="1"/>
    <col min="25" max="25" width="5.75390625" style="164" customWidth="1"/>
    <col min="26" max="26" width="3.375" style="164" customWidth="1"/>
    <col min="27" max="27" width="3.125" style="164" customWidth="1"/>
    <col min="28" max="16384" width="9.125" style="164" customWidth="1"/>
  </cols>
  <sheetData>
    <row r="1" spans="1:28" ht="15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B1" s="166" t="s">
        <v>90</v>
      </c>
    </row>
    <row r="2" spans="1:26" ht="12.75">
      <c r="A2" s="540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2"/>
      <c r="W2" s="543" t="s">
        <v>376</v>
      </c>
      <c r="X2" s="544"/>
      <c r="Y2" s="545"/>
      <c r="Z2" s="90"/>
    </row>
    <row r="3" spans="1:26" ht="12.75" customHeight="1">
      <c r="A3" s="546" t="s">
        <v>377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8"/>
      <c r="W3" s="221" t="s">
        <v>559</v>
      </c>
      <c r="X3" s="221" t="s">
        <v>571</v>
      </c>
      <c r="Y3" s="221" t="s">
        <v>563</v>
      </c>
      <c r="Z3" s="90"/>
    </row>
    <row r="4" spans="1:26" ht="21.75" customHeight="1">
      <c r="A4" s="552" t="s">
        <v>402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167" t="s">
        <v>378</v>
      </c>
      <c r="U4" s="168"/>
      <c r="V4" s="169"/>
      <c r="W4" s="549">
        <v>22927045</v>
      </c>
      <c r="X4" s="550"/>
      <c r="Y4" s="551"/>
      <c r="Z4" s="90"/>
    </row>
    <row r="5" spans="1:26" ht="21.7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167"/>
      <c r="U5" s="168"/>
      <c r="V5" s="169"/>
      <c r="W5" s="223"/>
      <c r="X5" s="224"/>
      <c r="Y5" s="224"/>
      <c r="Z5" s="90"/>
    </row>
    <row r="6" spans="1:28" ht="28.5" customHeight="1">
      <c r="A6" s="554" t="s">
        <v>401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B6" s="170" t="e">
        <f>SUM(AB29:AC29,#REF!,AB42:AC42,#REF!,AB51:AC51,AB52:AC52,AB55:AC55)</f>
        <v>#REF!</v>
      </c>
    </row>
    <row r="7" spans="1:28" ht="15.7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B7" s="170"/>
    </row>
    <row r="8" spans="1:26" ht="18.75" customHeight="1">
      <c r="A8" s="163"/>
      <c r="B8" s="171"/>
      <c r="C8" s="171"/>
      <c r="D8" s="171"/>
      <c r="E8" s="171"/>
      <c r="F8" s="171"/>
      <c r="G8" s="171"/>
      <c r="H8" s="171"/>
      <c r="I8" s="171"/>
      <c r="J8" s="163"/>
      <c r="K8" s="553" t="s">
        <v>570</v>
      </c>
      <c r="L8" s="553"/>
      <c r="M8" s="553"/>
      <c r="N8" s="553"/>
      <c r="O8" s="553"/>
      <c r="P8" s="553"/>
      <c r="Q8" s="553"/>
      <c r="R8" s="553"/>
      <c r="S8" s="553"/>
      <c r="T8" s="171"/>
      <c r="U8" s="171"/>
      <c r="V8" s="171"/>
      <c r="W8" s="171"/>
      <c r="X8" s="171"/>
      <c r="Y8" s="163"/>
      <c r="Z8" s="163"/>
    </row>
    <row r="9" spans="1:26" ht="18.75" customHeight="1">
      <c r="A9" s="163"/>
      <c r="B9" s="171"/>
      <c r="C9" s="171"/>
      <c r="D9" s="171"/>
      <c r="E9" s="171"/>
      <c r="F9" s="171"/>
      <c r="G9" s="171"/>
      <c r="H9" s="171"/>
      <c r="I9" s="171"/>
      <c r="J9" s="163"/>
      <c r="K9" s="218"/>
      <c r="L9" s="218"/>
      <c r="M9" s="218"/>
      <c r="N9" s="218"/>
      <c r="O9" s="218"/>
      <c r="P9" s="218"/>
      <c r="Q9" s="218"/>
      <c r="R9" s="218"/>
      <c r="S9" s="218"/>
      <c r="T9" s="171"/>
      <c r="U9" s="171"/>
      <c r="V9" s="171"/>
      <c r="W9" s="171"/>
      <c r="X9" s="171"/>
      <c r="Y9" s="163"/>
      <c r="Z9" s="163"/>
    </row>
    <row r="10" spans="1:26" ht="16.5" customHeight="1">
      <c r="A10" s="172"/>
      <c r="B10" s="173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74" t="s">
        <v>379</v>
      </c>
      <c r="P10" s="174"/>
      <c r="Q10" s="174"/>
      <c r="R10" s="175"/>
      <c r="S10" s="525" t="s">
        <v>233</v>
      </c>
      <c r="T10" s="525"/>
      <c r="U10" s="525"/>
      <c r="V10" s="526"/>
      <c r="W10" s="527" t="s">
        <v>380</v>
      </c>
      <c r="X10" s="528"/>
      <c r="Y10" s="529"/>
      <c r="Z10" s="90"/>
    </row>
    <row r="11" spans="1:26" ht="15" customHeight="1" thickBo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60.75" customHeight="1">
      <c r="A12" s="530" t="s">
        <v>381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2" t="s">
        <v>382</v>
      </c>
      <c r="Q12" s="533"/>
      <c r="R12" s="534"/>
      <c r="S12" s="531" t="s">
        <v>383</v>
      </c>
      <c r="T12" s="531"/>
      <c r="U12" s="531"/>
      <c r="V12" s="531"/>
      <c r="W12" s="531" t="s">
        <v>384</v>
      </c>
      <c r="X12" s="531"/>
      <c r="Y12" s="531"/>
      <c r="Z12" s="535"/>
    </row>
    <row r="13" spans="1:26" ht="12.75" customHeight="1" thickBot="1">
      <c r="A13" s="515">
        <v>1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>
        <v>2</v>
      </c>
      <c r="Q13" s="516"/>
      <c r="R13" s="516"/>
      <c r="S13" s="516">
        <v>3</v>
      </c>
      <c r="T13" s="516"/>
      <c r="U13" s="516"/>
      <c r="V13" s="516"/>
      <c r="W13" s="516">
        <v>4</v>
      </c>
      <c r="X13" s="516"/>
      <c r="Y13" s="516"/>
      <c r="Z13" s="517"/>
    </row>
    <row r="14" spans="1:26" ht="18.75" customHeight="1">
      <c r="A14" s="518" t="s">
        <v>385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20"/>
      <c r="Q14" s="521"/>
      <c r="R14" s="522"/>
      <c r="S14" s="523"/>
      <c r="T14" s="523"/>
      <c r="U14" s="523"/>
      <c r="V14" s="523"/>
      <c r="W14" s="523"/>
      <c r="X14" s="523"/>
      <c r="Y14" s="523"/>
      <c r="Z14" s="524"/>
    </row>
    <row r="15" spans="1:26" ht="23.25" customHeight="1">
      <c r="A15" s="505" t="s">
        <v>50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7"/>
      <c r="P15" s="508"/>
      <c r="Q15" s="509"/>
      <c r="R15" s="510"/>
      <c r="S15" s="511"/>
      <c r="T15" s="511"/>
      <c r="U15" s="511"/>
      <c r="V15" s="511"/>
      <c r="W15" s="511"/>
      <c r="X15" s="511"/>
      <c r="Y15" s="511"/>
      <c r="Z15" s="512"/>
    </row>
    <row r="16" spans="1:26" ht="19.5" customHeight="1">
      <c r="A16" s="513" t="s">
        <v>386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432" t="s">
        <v>403</v>
      </c>
      <c r="Q16" s="433"/>
      <c r="R16" s="434"/>
      <c r="S16" s="435">
        <v>6337316</v>
      </c>
      <c r="T16" s="435"/>
      <c r="U16" s="435"/>
      <c r="V16" s="435"/>
      <c r="W16" s="435">
        <v>6984359</v>
      </c>
      <c r="X16" s="435"/>
      <c r="Y16" s="435"/>
      <c r="Z16" s="436"/>
    </row>
    <row r="17" spans="1:26" ht="19.5" customHeight="1">
      <c r="A17" s="453" t="s">
        <v>404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5" t="s">
        <v>405</v>
      </c>
      <c r="Q17" s="456"/>
      <c r="R17" s="457"/>
      <c r="S17" s="459"/>
      <c r="T17" s="459"/>
      <c r="U17" s="459"/>
      <c r="V17" s="459"/>
      <c r="W17" s="459"/>
      <c r="X17" s="459"/>
      <c r="Y17" s="459"/>
      <c r="Z17" s="460"/>
    </row>
    <row r="18" spans="1:26" ht="19.5" customHeight="1">
      <c r="A18" s="453" t="s">
        <v>406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5" t="s">
        <v>407</v>
      </c>
      <c r="Q18" s="456"/>
      <c r="R18" s="457"/>
      <c r="S18" s="459"/>
      <c r="T18" s="459"/>
      <c r="U18" s="459"/>
      <c r="V18" s="459"/>
      <c r="W18" s="459"/>
      <c r="X18" s="459"/>
      <c r="Y18" s="459"/>
      <c r="Z18" s="460"/>
    </row>
    <row r="19" spans="1:26" ht="19.5" customHeight="1">
      <c r="A19" s="453" t="s">
        <v>387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5" t="s">
        <v>408</v>
      </c>
      <c r="Q19" s="456"/>
      <c r="R19" s="457"/>
      <c r="S19" s="459">
        <v>1732</v>
      </c>
      <c r="T19" s="459"/>
      <c r="U19" s="459"/>
      <c r="V19" s="459"/>
      <c r="W19" s="459">
        <v>262</v>
      </c>
      <c r="X19" s="459"/>
      <c r="Y19" s="459"/>
      <c r="Z19" s="460"/>
    </row>
    <row r="20" spans="1:26" ht="19.5" customHeight="1">
      <c r="A20" s="453" t="s">
        <v>388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5" t="s">
        <v>409</v>
      </c>
      <c r="Q20" s="456"/>
      <c r="R20" s="457"/>
      <c r="S20" s="459">
        <v>31147</v>
      </c>
      <c r="T20" s="459"/>
      <c r="U20" s="459"/>
      <c r="V20" s="459"/>
      <c r="W20" s="459">
        <v>14577</v>
      </c>
      <c r="X20" s="459"/>
      <c r="Y20" s="459"/>
      <c r="Z20" s="460"/>
    </row>
    <row r="21" spans="1:26" ht="19.5" customHeight="1">
      <c r="A21" s="502" t="s">
        <v>42</v>
      </c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4"/>
      <c r="P21" s="439"/>
      <c r="Q21" s="440"/>
      <c r="R21" s="441"/>
      <c r="S21" s="496"/>
      <c r="T21" s="496"/>
      <c r="U21" s="496"/>
      <c r="V21" s="496"/>
      <c r="W21" s="496"/>
      <c r="X21" s="496"/>
      <c r="Y21" s="496"/>
      <c r="Z21" s="497"/>
    </row>
    <row r="22" spans="1:26" ht="19.5" customHeight="1">
      <c r="A22" s="451" t="s">
        <v>389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32" t="s">
        <v>410</v>
      </c>
      <c r="Q22" s="433"/>
      <c r="R22" s="434"/>
      <c r="S22" s="176" t="s">
        <v>51</v>
      </c>
      <c r="T22" s="486">
        <v>4944045</v>
      </c>
      <c r="U22" s="486"/>
      <c r="V22" s="177" t="s">
        <v>52</v>
      </c>
      <c r="W22" s="176" t="s">
        <v>51</v>
      </c>
      <c r="X22" s="486">
        <v>4254611</v>
      </c>
      <c r="Y22" s="486"/>
      <c r="Z22" s="178" t="s">
        <v>52</v>
      </c>
    </row>
    <row r="23" spans="1:26" ht="19.5" customHeight="1">
      <c r="A23" s="498" t="s">
        <v>411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55" t="s">
        <v>412</v>
      </c>
      <c r="Q23" s="456"/>
      <c r="R23" s="457"/>
      <c r="S23" s="176" t="s">
        <v>51</v>
      </c>
      <c r="T23" s="458">
        <v>375125</v>
      </c>
      <c r="U23" s="458"/>
      <c r="V23" s="177" t="s">
        <v>52</v>
      </c>
      <c r="W23" s="176" t="s">
        <v>51</v>
      </c>
      <c r="X23" s="458">
        <v>397255</v>
      </c>
      <c r="Y23" s="458"/>
      <c r="Z23" s="178" t="s">
        <v>52</v>
      </c>
    </row>
    <row r="24" spans="1:26" ht="19.5" customHeight="1">
      <c r="A24" s="453" t="s">
        <v>43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5" t="s">
        <v>413</v>
      </c>
      <c r="Q24" s="456"/>
      <c r="R24" s="457"/>
      <c r="S24" s="176" t="s">
        <v>51</v>
      </c>
      <c r="T24" s="458">
        <v>202084</v>
      </c>
      <c r="U24" s="458"/>
      <c r="V24" s="177" t="s">
        <v>52</v>
      </c>
      <c r="W24" s="176" t="s">
        <v>51</v>
      </c>
      <c r="X24" s="458">
        <v>211234</v>
      </c>
      <c r="Y24" s="458"/>
      <c r="Z24" s="178" t="s">
        <v>52</v>
      </c>
    </row>
    <row r="25" spans="1:26" ht="19.5" customHeight="1">
      <c r="A25" s="500" t="s">
        <v>390</v>
      </c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455" t="s">
        <v>414</v>
      </c>
      <c r="Q25" s="456"/>
      <c r="R25" s="457"/>
      <c r="S25" s="176" t="s">
        <v>51</v>
      </c>
      <c r="T25" s="458">
        <v>28767</v>
      </c>
      <c r="U25" s="458"/>
      <c r="V25" s="177" t="s">
        <v>52</v>
      </c>
      <c r="W25" s="176" t="s">
        <v>51</v>
      </c>
      <c r="X25" s="458">
        <v>124115</v>
      </c>
      <c r="Y25" s="458"/>
      <c r="Z25" s="178" t="s">
        <v>52</v>
      </c>
    </row>
    <row r="26" spans="1:26" ht="19.5" customHeight="1">
      <c r="A26" s="500" t="s">
        <v>561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455" t="s">
        <v>560</v>
      </c>
      <c r="Q26" s="456"/>
      <c r="R26" s="457"/>
      <c r="S26" s="176" t="s">
        <v>51</v>
      </c>
      <c r="T26" s="458">
        <v>133047</v>
      </c>
      <c r="U26" s="458"/>
      <c r="V26" s="177" t="s">
        <v>52</v>
      </c>
      <c r="W26" s="176" t="s">
        <v>51</v>
      </c>
      <c r="X26" s="458">
        <v>256920</v>
      </c>
      <c r="Y26" s="458"/>
      <c r="Z26" s="178" t="s">
        <v>52</v>
      </c>
    </row>
    <row r="27" spans="1:26" ht="19.5" customHeight="1">
      <c r="A27" s="500" t="s">
        <v>415</v>
      </c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455" t="s">
        <v>416</v>
      </c>
      <c r="Q27" s="456"/>
      <c r="R27" s="457"/>
      <c r="S27" s="176" t="s">
        <v>51</v>
      </c>
      <c r="T27" s="458">
        <v>217404</v>
      </c>
      <c r="U27" s="458"/>
      <c r="V27" s="177" t="s">
        <v>52</v>
      </c>
      <c r="W27" s="176" t="s">
        <v>51</v>
      </c>
      <c r="X27" s="458">
        <v>326167</v>
      </c>
      <c r="Y27" s="458"/>
      <c r="Z27" s="178" t="s">
        <v>52</v>
      </c>
    </row>
    <row r="28" spans="1:26" ht="19.5" customHeight="1" thickBot="1">
      <c r="A28" s="437" t="s">
        <v>391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55" t="s">
        <v>417</v>
      </c>
      <c r="Q28" s="456"/>
      <c r="R28" s="457"/>
      <c r="S28" s="176" t="s">
        <v>51</v>
      </c>
      <c r="T28" s="458">
        <v>131571</v>
      </c>
      <c r="U28" s="458"/>
      <c r="V28" s="177" t="s">
        <v>52</v>
      </c>
      <c r="W28" s="176" t="s">
        <v>51</v>
      </c>
      <c r="X28" s="458">
        <v>130246</v>
      </c>
      <c r="Y28" s="458"/>
      <c r="Z28" s="178" t="s">
        <v>52</v>
      </c>
    </row>
    <row r="29" spans="1:29" ht="19.5" customHeight="1">
      <c r="A29" s="493" t="s">
        <v>44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5"/>
      <c r="P29" s="469" t="s">
        <v>431</v>
      </c>
      <c r="Q29" s="470"/>
      <c r="R29" s="471"/>
      <c r="S29" s="225"/>
      <c r="T29" s="472">
        <f>SUM(S16:V20)-SUM(T22:U28)</f>
        <v>338152</v>
      </c>
      <c r="U29" s="472"/>
      <c r="V29" s="226"/>
      <c r="W29" s="225"/>
      <c r="X29" s="472">
        <f>SUM(W16:Z20)-SUM(X22:Y28)</f>
        <v>1298650</v>
      </c>
      <c r="Y29" s="472"/>
      <c r="Z29" s="227"/>
      <c r="AB29" s="33">
        <f>IF(SUM(S16:V20)-SUM(T22:U28)&lt;&gt;T29,3,0)</f>
        <v>0</v>
      </c>
      <c r="AC29" s="33">
        <f>IF(SUM(W16:Z20)-SUM(X22:Y28)&lt;&gt;X29,3,0)</f>
        <v>0</v>
      </c>
    </row>
    <row r="30" spans="1:26" ht="19.5" customHeight="1">
      <c r="A30" s="473" t="s">
        <v>392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5"/>
      <c r="P30" s="476"/>
      <c r="Q30" s="477"/>
      <c r="R30" s="478"/>
      <c r="S30" s="479"/>
      <c r="T30" s="480"/>
      <c r="U30" s="480"/>
      <c r="V30" s="481"/>
      <c r="W30" s="480"/>
      <c r="X30" s="480"/>
      <c r="Y30" s="480"/>
      <c r="Z30" s="481"/>
    </row>
    <row r="31" spans="1:26" ht="19.5" customHeight="1">
      <c r="A31" s="461" t="s">
        <v>418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/>
      <c r="P31" s="432"/>
      <c r="Q31" s="433"/>
      <c r="R31" s="434"/>
      <c r="S31" s="490"/>
      <c r="T31" s="491"/>
      <c r="U31" s="491"/>
      <c r="V31" s="492"/>
      <c r="W31" s="491"/>
      <c r="X31" s="491"/>
      <c r="Y31" s="491"/>
      <c r="Z31" s="492"/>
    </row>
    <row r="32" spans="1:26" ht="19.5" customHeight="1">
      <c r="A32" s="451" t="s">
        <v>393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61"/>
      <c r="P32" s="432" t="s">
        <v>419</v>
      </c>
      <c r="Q32" s="433"/>
      <c r="R32" s="434"/>
      <c r="S32" s="466"/>
      <c r="T32" s="435"/>
      <c r="U32" s="435"/>
      <c r="V32" s="435"/>
      <c r="W32" s="435"/>
      <c r="X32" s="435"/>
      <c r="Y32" s="435"/>
      <c r="Z32" s="436"/>
    </row>
    <row r="33" spans="1:26" ht="19.5" customHeight="1">
      <c r="A33" s="453" t="s">
        <v>394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5" t="s">
        <v>420</v>
      </c>
      <c r="Q33" s="456"/>
      <c r="R33" s="457"/>
      <c r="S33" s="489"/>
      <c r="T33" s="459"/>
      <c r="U33" s="459"/>
      <c r="V33" s="459"/>
      <c r="W33" s="459"/>
      <c r="X33" s="459"/>
      <c r="Y33" s="459"/>
      <c r="Z33" s="460"/>
    </row>
    <row r="34" spans="1:26" ht="19.5" customHeight="1">
      <c r="A34" s="451" t="s">
        <v>421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5"/>
      <c r="Q34" s="456"/>
      <c r="R34" s="457"/>
      <c r="S34" s="487"/>
      <c r="T34" s="487"/>
      <c r="U34" s="487"/>
      <c r="V34" s="487"/>
      <c r="W34" s="487"/>
      <c r="X34" s="487"/>
      <c r="Y34" s="487"/>
      <c r="Z34" s="488"/>
    </row>
    <row r="35" spans="1:26" ht="19.5" customHeight="1">
      <c r="A35" s="453" t="s">
        <v>422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5" t="s">
        <v>424</v>
      </c>
      <c r="Q35" s="456"/>
      <c r="R35" s="457"/>
      <c r="S35" s="459"/>
      <c r="T35" s="459"/>
      <c r="U35" s="459"/>
      <c r="V35" s="459"/>
      <c r="W35" s="459"/>
      <c r="X35" s="459"/>
      <c r="Y35" s="459"/>
      <c r="Z35" s="460"/>
    </row>
    <row r="36" spans="1:26" ht="19.5" customHeight="1">
      <c r="A36" s="453" t="s">
        <v>423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5" t="s">
        <v>425</v>
      </c>
      <c r="Q36" s="456"/>
      <c r="R36" s="457"/>
      <c r="S36" s="459"/>
      <c r="T36" s="459"/>
      <c r="U36" s="459"/>
      <c r="V36" s="459"/>
      <c r="W36" s="459"/>
      <c r="X36" s="459"/>
      <c r="Y36" s="459"/>
      <c r="Z36" s="460"/>
    </row>
    <row r="37" spans="1:26" ht="19.5" customHeight="1">
      <c r="A37" s="453" t="s">
        <v>388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5" t="s">
        <v>426</v>
      </c>
      <c r="Q37" s="456"/>
      <c r="R37" s="457"/>
      <c r="S37" s="459"/>
      <c r="T37" s="459"/>
      <c r="U37" s="459"/>
      <c r="V37" s="459"/>
      <c r="W37" s="459"/>
      <c r="X37" s="459"/>
      <c r="Y37" s="459"/>
      <c r="Z37" s="460"/>
    </row>
    <row r="38" spans="1:26" ht="19.5" customHeight="1">
      <c r="A38" s="453" t="s">
        <v>427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5"/>
      <c r="Q38" s="456"/>
      <c r="R38" s="457"/>
      <c r="S38" s="484"/>
      <c r="T38" s="484"/>
      <c r="U38" s="484"/>
      <c r="V38" s="484"/>
      <c r="W38" s="484"/>
      <c r="X38" s="484"/>
      <c r="Y38" s="484"/>
      <c r="Z38" s="485"/>
    </row>
    <row r="39" spans="1:26" ht="19.5" customHeight="1">
      <c r="A39" s="453" t="s">
        <v>393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5" t="s">
        <v>428</v>
      </c>
      <c r="Q39" s="456"/>
      <c r="R39" s="457"/>
      <c r="S39" s="176" t="s">
        <v>51</v>
      </c>
      <c r="T39" s="486"/>
      <c r="U39" s="486"/>
      <c r="V39" s="177" t="s">
        <v>52</v>
      </c>
      <c r="W39" s="176" t="s">
        <v>51</v>
      </c>
      <c r="X39" s="486"/>
      <c r="Y39" s="486"/>
      <c r="Z39" s="178" t="s">
        <v>52</v>
      </c>
    </row>
    <row r="40" spans="1:26" ht="19.5" customHeight="1">
      <c r="A40" s="453" t="s">
        <v>394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5" t="s">
        <v>429</v>
      </c>
      <c r="Q40" s="456"/>
      <c r="R40" s="457"/>
      <c r="S40" s="176" t="s">
        <v>51</v>
      </c>
      <c r="T40" s="458">
        <v>63599</v>
      </c>
      <c r="U40" s="458"/>
      <c r="V40" s="177" t="s">
        <v>52</v>
      </c>
      <c r="W40" s="176" t="s">
        <v>51</v>
      </c>
      <c r="X40" s="458">
        <v>236180</v>
      </c>
      <c r="Y40" s="458"/>
      <c r="Z40" s="178" t="s">
        <v>52</v>
      </c>
    </row>
    <row r="41" spans="1:26" ht="19.5" customHeight="1" thickBot="1">
      <c r="A41" s="482" t="s">
        <v>395</v>
      </c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55" t="s">
        <v>430</v>
      </c>
      <c r="Q41" s="456"/>
      <c r="R41" s="457"/>
      <c r="S41" s="176" t="s">
        <v>51</v>
      </c>
      <c r="T41" s="458"/>
      <c r="U41" s="458"/>
      <c r="V41" s="177" t="s">
        <v>52</v>
      </c>
      <c r="W41" s="176" t="s">
        <v>51</v>
      </c>
      <c r="X41" s="458"/>
      <c r="Y41" s="458"/>
      <c r="Z41" s="178" t="s">
        <v>52</v>
      </c>
    </row>
    <row r="42" spans="1:29" ht="19.5" customHeight="1">
      <c r="A42" s="467" t="s">
        <v>45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9" t="s">
        <v>432</v>
      </c>
      <c r="Q42" s="470"/>
      <c r="R42" s="471"/>
      <c r="S42" s="225"/>
      <c r="T42" s="472">
        <f>SUM(S32:V33,S35:V37)-SUM(T39:U41)</f>
        <v>-63599</v>
      </c>
      <c r="U42" s="472"/>
      <c r="V42" s="226"/>
      <c r="W42" s="225"/>
      <c r="X42" s="472">
        <f>SUM(W32:Z33,W35:Z37)-SUM(X39:Y41)</f>
        <v>-236180</v>
      </c>
      <c r="Y42" s="472"/>
      <c r="Z42" s="227"/>
      <c r="AB42" s="33">
        <f>IF(SUM(S32:V33,S35:V37)-SUM(T39:U41)&lt;&gt;T42,3,0)</f>
        <v>0</v>
      </c>
      <c r="AC42" s="33">
        <f>IF(SUM(W32:Z33,W35:Z37)-SUM(X39:Y41)&lt;&gt;X42,3,0)</f>
        <v>0</v>
      </c>
    </row>
    <row r="43" spans="1:26" ht="19.5" customHeight="1">
      <c r="A43" s="473" t="s">
        <v>396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5"/>
      <c r="P43" s="476"/>
      <c r="Q43" s="477"/>
      <c r="R43" s="478"/>
      <c r="S43" s="479"/>
      <c r="T43" s="480"/>
      <c r="U43" s="480"/>
      <c r="V43" s="481"/>
      <c r="W43" s="479"/>
      <c r="X43" s="480"/>
      <c r="Y43" s="480"/>
      <c r="Z43" s="481"/>
    </row>
    <row r="44" spans="1:26" ht="19.5" customHeight="1">
      <c r="A44" s="461" t="s">
        <v>50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3"/>
      <c r="P44" s="432"/>
      <c r="Q44" s="433"/>
      <c r="R44" s="434"/>
      <c r="S44" s="464"/>
      <c r="T44" s="465"/>
      <c r="U44" s="465"/>
      <c r="V44" s="466"/>
      <c r="W44" s="464"/>
      <c r="X44" s="465"/>
      <c r="Y44" s="465"/>
      <c r="Z44" s="466"/>
    </row>
    <row r="45" spans="1:26" ht="19.5" customHeight="1">
      <c r="A45" s="451" t="s">
        <v>433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32" t="s">
        <v>434</v>
      </c>
      <c r="Q45" s="433"/>
      <c r="R45" s="434"/>
      <c r="S45" s="435">
        <v>790420</v>
      </c>
      <c r="T45" s="435"/>
      <c r="U45" s="435"/>
      <c r="V45" s="435"/>
      <c r="W45" s="435">
        <v>2894167</v>
      </c>
      <c r="X45" s="435"/>
      <c r="Y45" s="435"/>
      <c r="Z45" s="436"/>
    </row>
    <row r="46" spans="1:26" ht="19.5" customHeight="1">
      <c r="A46" s="453" t="s">
        <v>388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5" t="s">
        <v>435</v>
      </c>
      <c r="Q46" s="456"/>
      <c r="R46" s="457"/>
      <c r="S46" s="459"/>
      <c r="T46" s="459"/>
      <c r="U46" s="459"/>
      <c r="V46" s="459"/>
      <c r="W46" s="459"/>
      <c r="X46" s="459"/>
      <c r="Y46" s="459"/>
      <c r="Z46" s="460"/>
    </row>
    <row r="47" spans="1:26" ht="19.5" customHeight="1">
      <c r="A47" s="453" t="s">
        <v>1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5"/>
      <c r="Q47" s="456"/>
      <c r="R47" s="457"/>
      <c r="S47" s="536"/>
      <c r="T47" s="537"/>
      <c r="U47" s="537"/>
      <c r="V47" s="538"/>
      <c r="W47" s="536"/>
      <c r="X47" s="537"/>
      <c r="Y47" s="537"/>
      <c r="Z47" s="539"/>
    </row>
    <row r="48" spans="1:26" ht="19.5" customHeight="1">
      <c r="A48" s="453" t="s">
        <v>397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5" t="s">
        <v>436</v>
      </c>
      <c r="Q48" s="456"/>
      <c r="R48" s="457"/>
      <c r="S48" s="176" t="s">
        <v>51</v>
      </c>
      <c r="T48" s="458">
        <v>944867</v>
      </c>
      <c r="U48" s="458"/>
      <c r="V48" s="177" t="s">
        <v>52</v>
      </c>
      <c r="W48" s="176" t="s">
        <v>51</v>
      </c>
      <c r="X48" s="458">
        <v>3267990</v>
      </c>
      <c r="Y48" s="458"/>
      <c r="Z48" s="178" t="s">
        <v>52</v>
      </c>
    </row>
    <row r="49" spans="1:26" ht="19.5" customHeight="1">
      <c r="A49" s="453" t="s">
        <v>2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5" t="s">
        <v>437</v>
      </c>
      <c r="Q49" s="456"/>
      <c r="R49" s="457"/>
      <c r="S49" s="176" t="s">
        <v>51</v>
      </c>
      <c r="T49" s="458">
        <v>18530</v>
      </c>
      <c r="U49" s="458"/>
      <c r="V49" s="177" t="s">
        <v>52</v>
      </c>
      <c r="W49" s="176" t="s">
        <v>51</v>
      </c>
      <c r="X49" s="458">
        <v>119765</v>
      </c>
      <c r="Y49" s="458"/>
      <c r="Z49" s="178" t="s">
        <v>52</v>
      </c>
    </row>
    <row r="50" spans="1:26" ht="19.5" customHeight="1" thickBot="1">
      <c r="A50" s="437" t="s">
        <v>395</v>
      </c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9" t="s">
        <v>438</v>
      </c>
      <c r="Q50" s="440"/>
      <c r="R50" s="441"/>
      <c r="S50" s="179" t="s">
        <v>51</v>
      </c>
      <c r="T50" s="442"/>
      <c r="U50" s="442"/>
      <c r="V50" s="180" t="s">
        <v>52</v>
      </c>
      <c r="W50" s="179" t="s">
        <v>51</v>
      </c>
      <c r="X50" s="442"/>
      <c r="Y50" s="442"/>
      <c r="Z50" s="181" t="s">
        <v>52</v>
      </c>
    </row>
    <row r="51" spans="1:29" ht="19.5" customHeight="1" thickBot="1">
      <c r="A51" s="421" t="s">
        <v>46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3" t="s">
        <v>439</v>
      </c>
      <c r="Q51" s="424"/>
      <c r="R51" s="425"/>
      <c r="S51" s="182"/>
      <c r="T51" s="444">
        <f>SUM(S45:V46)-SUM(T48:U50)</f>
        <v>-172977</v>
      </c>
      <c r="U51" s="444"/>
      <c r="V51" s="183"/>
      <c r="W51" s="182"/>
      <c r="X51" s="444">
        <f>SUM(W45:Z46)-SUM(X48:Y50)</f>
        <v>-493588</v>
      </c>
      <c r="Y51" s="444"/>
      <c r="Z51" s="184"/>
      <c r="AB51" s="33">
        <f>IF(SUM(S44:V46)-SUM(T48:U50)&lt;&gt;T51,3,0)</f>
        <v>0</v>
      </c>
      <c r="AC51" s="33">
        <f>IF(SUM(W44:Z46)-SUM(X48:Y50)&lt;&gt;X51,3,0)</f>
        <v>0</v>
      </c>
    </row>
    <row r="52" spans="1:30" ht="19.5" customHeight="1" thickBot="1">
      <c r="A52" s="445" t="s">
        <v>47</v>
      </c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7" t="s">
        <v>440</v>
      </c>
      <c r="Q52" s="448"/>
      <c r="R52" s="449"/>
      <c r="S52" s="185"/>
      <c r="T52" s="450">
        <f>T29+T42+T51</f>
        <v>101576</v>
      </c>
      <c r="U52" s="450"/>
      <c r="V52" s="186"/>
      <c r="W52" s="185"/>
      <c r="X52" s="450">
        <f>X29+X42+X51</f>
        <v>568882</v>
      </c>
      <c r="Y52" s="450"/>
      <c r="Z52" s="187"/>
      <c r="AB52" s="33"/>
      <c r="AC52" s="33"/>
      <c r="AD52" s="33"/>
    </row>
    <row r="53" spans="1:26" ht="19.5" customHeight="1">
      <c r="A53" s="451" t="s">
        <v>48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32" t="s">
        <v>441</v>
      </c>
      <c r="Q53" s="433"/>
      <c r="R53" s="434"/>
      <c r="S53" s="435">
        <v>395693</v>
      </c>
      <c r="T53" s="435"/>
      <c r="U53" s="435"/>
      <c r="V53" s="435"/>
      <c r="W53" s="435">
        <v>27186</v>
      </c>
      <c r="X53" s="435"/>
      <c r="Y53" s="435"/>
      <c r="Z53" s="436"/>
    </row>
    <row r="54" spans="1:26" ht="19.5" customHeight="1" thickBot="1">
      <c r="A54" s="437" t="s">
        <v>49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9" t="s">
        <v>442</v>
      </c>
      <c r="Q54" s="440"/>
      <c r="R54" s="441"/>
      <c r="S54" s="179"/>
      <c r="T54" s="442">
        <v>444</v>
      </c>
      <c r="U54" s="442"/>
      <c r="V54" s="180"/>
      <c r="W54" s="179"/>
      <c r="X54" s="442">
        <v>1147</v>
      </c>
      <c r="Y54" s="442"/>
      <c r="Z54" s="181"/>
    </row>
    <row r="55" spans="1:34" ht="19.5" customHeight="1" thickBot="1">
      <c r="A55" s="421" t="s">
        <v>398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3" t="s">
        <v>443</v>
      </c>
      <c r="Q55" s="424"/>
      <c r="R55" s="425"/>
      <c r="S55" s="426">
        <f>S53+T52+T54</f>
        <v>497713</v>
      </c>
      <c r="T55" s="426"/>
      <c r="U55" s="426"/>
      <c r="V55" s="426"/>
      <c r="W55" s="426">
        <f>W53+X52+X54</f>
        <v>597215</v>
      </c>
      <c r="X55" s="426"/>
      <c r="Y55" s="426"/>
      <c r="Z55" s="427"/>
      <c r="AB55" s="33">
        <f>IF(S53+T52+T54&lt;&gt;S55,3,0)</f>
        <v>0</v>
      </c>
      <c r="AC55" s="33">
        <f>IF(W53+X52+X54&lt;&gt;W55,3,0)</f>
        <v>0</v>
      </c>
      <c r="AH55" s="188"/>
    </row>
    <row r="56" spans="1:26" ht="15">
      <c r="A56" s="1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30" customHeight="1">
      <c r="A57" s="1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30" customHeight="1">
      <c r="A58" s="636" t="s">
        <v>399</v>
      </c>
      <c r="B58" s="636"/>
      <c r="C58" s="636"/>
      <c r="D58" s="636"/>
      <c r="E58" s="636"/>
      <c r="F58" s="636"/>
      <c r="G58" s="636"/>
      <c r="H58" s="430"/>
      <c r="I58" s="430"/>
      <c r="J58" s="430"/>
      <c r="K58" s="430"/>
      <c r="L58" s="430"/>
      <c r="M58" s="430"/>
      <c r="N58" s="430"/>
      <c r="O58" s="430"/>
      <c r="P58" s="90"/>
      <c r="Q58" s="90"/>
      <c r="R58" s="431" t="s">
        <v>567</v>
      </c>
      <c r="S58" s="431"/>
      <c r="T58" s="431"/>
      <c r="U58" s="431"/>
      <c r="V58" s="431"/>
      <c r="W58" s="431"/>
      <c r="X58" s="431"/>
      <c r="Y58" s="431"/>
      <c r="Z58" s="90"/>
    </row>
    <row r="59" spans="1:26" ht="15" customHeight="1">
      <c r="A59" s="165"/>
      <c r="B59" s="165"/>
      <c r="C59" s="165"/>
      <c r="D59" s="165"/>
      <c r="E59" s="165"/>
      <c r="F59" s="165"/>
      <c r="G59" s="165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29.25" customHeight="1">
      <c r="A60" s="636" t="s">
        <v>573</v>
      </c>
      <c r="B60" s="636"/>
      <c r="C60" s="636"/>
      <c r="D60" s="636"/>
      <c r="E60" s="636"/>
      <c r="F60" s="636"/>
      <c r="G60" s="636"/>
      <c r="H60" s="430"/>
      <c r="I60" s="430"/>
      <c r="J60" s="430"/>
      <c r="K60" s="430"/>
      <c r="L60" s="430"/>
      <c r="M60" s="430"/>
      <c r="N60" s="430"/>
      <c r="O60" s="430"/>
      <c r="P60" s="90"/>
      <c r="Q60" s="90"/>
      <c r="R60" s="431" t="s">
        <v>568</v>
      </c>
      <c r="S60" s="443"/>
      <c r="T60" s="443"/>
      <c r="U60" s="443"/>
      <c r="V60" s="443"/>
      <c r="W60" s="443"/>
      <c r="X60" s="443"/>
      <c r="Y60" s="443"/>
      <c r="Z60" s="90"/>
    </row>
    <row r="61" spans="1:26" ht="1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7" ht="30" customHeight="1">
      <c r="A62" s="190"/>
      <c r="B62" s="190"/>
      <c r="C62" s="191"/>
      <c r="D62" s="191"/>
      <c r="E62" s="83"/>
      <c r="F62" s="83"/>
      <c r="G62" s="83"/>
    </row>
    <row r="63" spans="1:7" ht="12.75" hidden="1">
      <c r="A63" s="193" t="s">
        <v>225</v>
      </c>
      <c r="B63" s="194"/>
      <c r="C63" s="195"/>
      <c r="E63" s="428" t="e">
        <f>'[22]Форма 2'!$D$96</f>
        <v>#REF!</v>
      </c>
      <c r="F63" s="428"/>
      <c r="G63" s="428"/>
    </row>
    <row r="65" spans="1:8" ht="15">
      <c r="A65" s="196"/>
      <c r="B65" s="196"/>
      <c r="C65" s="87"/>
      <c r="D65" s="87"/>
      <c r="E65" s="87"/>
      <c r="F65" s="87"/>
      <c r="G65" s="196"/>
      <c r="H65" s="197"/>
    </row>
    <row r="66" spans="1:8" ht="15">
      <c r="A66" s="83"/>
      <c r="B66" s="83"/>
      <c r="C66" s="87"/>
      <c r="D66" s="87"/>
      <c r="E66" s="87"/>
      <c r="F66" s="87"/>
      <c r="G66" s="83"/>
      <c r="H66" s="198"/>
    </row>
    <row r="67" spans="1:8" ht="15">
      <c r="A67" s="83"/>
      <c r="B67" s="83"/>
      <c r="C67" s="87"/>
      <c r="D67" s="87"/>
      <c r="E67" s="87"/>
      <c r="F67" s="87"/>
      <c r="G67" s="83"/>
      <c r="H67" s="198"/>
    </row>
    <row r="68" spans="1:8" ht="15">
      <c r="A68" s="83"/>
      <c r="B68" s="83"/>
      <c r="C68" s="87"/>
      <c r="D68" s="87"/>
      <c r="E68" s="87"/>
      <c r="F68" s="87"/>
      <c r="G68" s="83"/>
      <c r="H68" s="198"/>
    </row>
    <row r="69" spans="1:8" ht="15">
      <c r="A69" s="83"/>
      <c r="B69" s="83"/>
      <c r="C69" s="87"/>
      <c r="D69" s="87"/>
      <c r="E69" s="87"/>
      <c r="F69" s="87"/>
      <c r="G69" s="83"/>
      <c r="H69" s="198"/>
    </row>
    <row r="70" spans="1:8" ht="15">
      <c r="A70" s="83"/>
      <c r="B70" s="83"/>
      <c r="C70" s="87"/>
      <c r="D70" s="87"/>
      <c r="E70" s="87"/>
      <c r="F70" s="87"/>
      <c r="G70" s="83"/>
      <c r="H70" s="198"/>
    </row>
    <row r="71" spans="1:8" ht="15">
      <c r="A71" s="83"/>
      <c r="B71" s="83"/>
      <c r="C71" s="87"/>
      <c r="D71" s="87"/>
      <c r="E71" s="87"/>
      <c r="F71" s="87"/>
      <c r="G71" s="83"/>
      <c r="H71" s="198"/>
    </row>
    <row r="72" spans="1:8" ht="15">
      <c r="A72" s="83"/>
      <c r="B72" s="83"/>
      <c r="C72" s="87"/>
      <c r="D72" s="87"/>
      <c r="E72" s="87"/>
      <c r="F72" s="87"/>
      <c r="G72" s="83"/>
      <c r="H72" s="198"/>
    </row>
    <row r="73" spans="1:8" ht="15">
      <c r="A73" s="83"/>
      <c r="B73" s="83"/>
      <c r="C73" s="87"/>
      <c r="D73" s="87"/>
      <c r="E73" s="87"/>
      <c r="F73" s="87"/>
      <c r="G73" s="83"/>
      <c r="H73" s="198"/>
    </row>
    <row r="74" spans="1:8" ht="15">
      <c r="A74" s="83"/>
      <c r="B74" s="83"/>
      <c r="C74" s="87"/>
      <c r="D74" s="87"/>
      <c r="E74" s="87"/>
      <c r="F74" s="87"/>
      <c r="G74" s="83"/>
      <c r="H74" s="198"/>
    </row>
    <row r="75" spans="1:8" ht="15">
      <c r="A75" s="83"/>
      <c r="B75" s="83"/>
      <c r="C75" s="87"/>
      <c r="D75" s="87"/>
      <c r="E75" s="87"/>
      <c r="F75" s="87"/>
      <c r="G75" s="83"/>
      <c r="H75" s="198"/>
    </row>
    <row r="76" spans="1:8" ht="15">
      <c r="A76" s="83"/>
      <c r="B76" s="83"/>
      <c r="C76" s="87"/>
      <c r="D76" s="87"/>
      <c r="E76" s="87"/>
      <c r="F76" s="87"/>
      <c r="G76" s="83"/>
      <c r="H76" s="198"/>
    </row>
    <row r="77" spans="1:8" ht="15">
      <c r="A77" s="83"/>
      <c r="B77" s="83"/>
      <c r="C77" s="87"/>
      <c r="D77" s="87"/>
      <c r="E77" s="87"/>
      <c r="F77" s="87"/>
      <c r="G77" s="83"/>
      <c r="H77" s="198"/>
    </row>
    <row r="78" spans="1:8" ht="15">
      <c r="A78" s="83"/>
      <c r="B78" s="83"/>
      <c r="C78" s="87"/>
      <c r="D78" s="87"/>
      <c r="E78" s="87"/>
      <c r="F78" s="87"/>
      <c r="G78" s="83"/>
      <c r="H78" s="198"/>
    </row>
    <row r="79" spans="1:8" ht="15">
      <c r="A79" s="83"/>
      <c r="B79" s="83"/>
      <c r="C79" s="87"/>
      <c r="D79" s="87"/>
      <c r="E79" s="87"/>
      <c r="F79" s="87"/>
      <c r="G79" s="83"/>
      <c r="H79" s="198"/>
    </row>
    <row r="80" spans="1:8" ht="15">
      <c r="A80" s="83"/>
      <c r="B80" s="83"/>
      <c r="C80" s="87"/>
      <c r="D80" s="87"/>
      <c r="E80" s="87"/>
      <c r="F80" s="87"/>
      <c r="G80" s="83"/>
      <c r="H80" s="198"/>
    </row>
    <row r="81" spans="1:8" ht="15">
      <c r="A81" s="83"/>
      <c r="B81" s="83"/>
      <c r="C81" s="87"/>
      <c r="D81" s="87"/>
      <c r="E81" s="87"/>
      <c r="F81" s="87"/>
      <c r="G81" s="83"/>
      <c r="H81" s="198"/>
    </row>
    <row r="82" spans="1:8" ht="15">
      <c r="A82" s="83"/>
      <c r="B82" s="83"/>
      <c r="C82" s="87"/>
      <c r="D82" s="87"/>
      <c r="E82" s="87"/>
      <c r="F82" s="87"/>
      <c r="G82" s="83"/>
      <c r="H82" s="198"/>
    </row>
    <row r="83" spans="1:8" ht="15">
      <c r="A83" s="83"/>
      <c r="B83" s="83"/>
      <c r="C83" s="87"/>
      <c r="D83" s="87"/>
      <c r="E83" s="87"/>
      <c r="F83" s="87"/>
      <c r="G83" s="83"/>
      <c r="H83" s="198"/>
    </row>
    <row r="84" spans="1:8" ht="15">
      <c r="A84" s="83"/>
      <c r="B84" s="83"/>
      <c r="C84" s="87"/>
      <c r="D84" s="87"/>
      <c r="E84" s="87"/>
      <c r="F84" s="87"/>
      <c r="G84" s="83"/>
      <c r="H84" s="198"/>
    </row>
    <row r="85" spans="1:8" ht="15">
      <c r="A85" s="83"/>
      <c r="B85" s="83"/>
      <c r="C85" s="87"/>
      <c r="D85" s="87"/>
      <c r="E85" s="87"/>
      <c r="F85" s="87"/>
      <c r="G85" s="83"/>
      <c r="H85" s="198"/>
    </row>
    <row r="86" spans="1:8" ht="15">
      <c r="A86" s="83"/>
      <c r="B86" s="83"/>
      <c r="C86" s="87"/>
      <c r="D86" s="87"/>
      <c r="E86" s="87"/>
      <c r="F86" s="87"/>
      <c r="G86" s="83"/>
      <c r="H86" s="198"/>
    </row>
    <row r="87" spans="1:8" ht="15">
      <c r="A87" s="83"/>
      <c r="B87" s="83"/>
      <c r="C87" s="87"/>
      <c r="D87" s="87"/>
      <c r="E87" s="87"/>
      <c r="F87" s="87"/>
      <c r="G87" s="83"/>
      <c r="H87" s="198"/>
    </row>
    <row r="88" spans="1:8" ht="15">
      <c r="A88" s="83"/>
      <c r="B88" s="83"/>
      <c r="C88" s="87"/>
      <c r="D88" s="87"/>
      <c r="E88" s="87"/>
      <c r="F88" s="87"/>
      <c r="G88" s="83"/>
      <c r="H88" s="198"/>
    </row>
    <row r="89" spans="1:8" ht="15">
      <c r="A89" s="83"/>
      <c r="B89" s="83"/>
      <c r="C89" s="87"/>
      <c r="D89" s="87"/>
      <c r="E89" s="87"/>
      <c r="F89" s="87"/>
      <c r="G89" s="83"/>
      <c r="H89" s="198"/>
    </row>
    <row r="90" spans="1:8" ht="15">
      <c r="A90" s="83"/>
      <c r="B90" s="83"/>
      <c r="C90" s="87"/>
      <c r="D90" s="87"/>
      <c r="E90" s="87"/>
      <c r="F90" s="87"/>
      <c r="G90" s="83"/>
      <c r="H90" s="198"/>
    </row>
    <row r="91" spans="1:8" ht="15">
      <c r="A91" s="83"/>
      <c r="B91" s="83"/>
      <c r="C91" s="87"/>
      <c r="D91" s="87"/>
      <c r="E91" s="87"/>
      <c r="F91" s="87"/>
      <c r="G91" s="83"/>
      <c r="H91" s="198"/>
    </row>
    <row r="92" spans="1:8" ht="15">
      <c r="A92" s="83"/>
      <c r="B92" s="83"/>
      <c r="C92" s="87"/>
      <c r="D92" s="87"/>
      <c r="E92" s="87"/>
      <c r="F92" s="87"/>
      <c r="G92" s="83"/>
      <c r="H92" s="198"/>
    </row>
    <row r="93" spans="1:8" ht="15">
      <c r="A93" s="83"/>
      <c r="B93" s="83"/>
      <c r="C93" s="87"/>
      <c r="D93" s="87"/>
      <c r="E93" s="87"/>
      <c r="F93" s="87"/>
      <c r="G93" s="83"/>
      <c r="H93" s="198"/>
    </row>
    <row r="94" spans="1:8" ht="15">
      <c r="A94" s="83"/>
      <c r="B94" s="83"/>
      <c r="C94" s="87"/>
      <c r="D94" s="87"/>
      <c r="E94" s="87"/>
      <c r="F94" s="87"/>
      <c r="G94" s="83"/>
      <c r="H94" s="198"/>
    </row>
    <row r="95" spans="1:8" ht="15">
      <c r="A95" s="83"/>
      <c r="B95" s="83"/>
      <c r="C95" s="87"/>
      <c r="D95" s="87"/>
      <c r="E95" s="87"/>
      <c r="F95" s="87"/>
      <c r="G95" s="83"/>
      <c r="H95" s="198"/>
    </row>
    <row r="96" spans="1:8" ht="15">
      <c r="A96" s="83"/>
      <c r="B96" s="83"/>
      <c r="C96" s="87"/>
      <c r="D96" s="87"/>
      <c r="E96" s="87"/>
      <c r="F96" s="87"/>
      <c r="G96" s="83"/>
      <c r="H96" s="198"/>
    </row>
    <row r="97" spans="1:8" ht="15">
      <c r="A97" s="83"/>
      <c r="B97" s="83"/>
      <c r="C97" s="87"/>
      <c r="D97" s="87"/>
      <c r="E97" s="87"/>
      <c r="F97" s="87"/>
      <c r="G97" s="83"/>
      <c r="H97" s="198"/>
    </row>
    <row r="98" spans="1:8" ht="15">
      <c r="A98" s="83"/>
      <c r="B98" s="83"/>
      <c r="C98" s="87"/>
      <c r="D98" s="87"/>
      <c r="E98" s="87"/>
      <c r="F98" s="87"/>
      <c r="G98" s="83"/>
      <c r="H98" s="198"/>
    </row>
    <row r="99" spans="1:8" ht="15">
      <c r="A99" s="83"/>
      <c r="B99" s="83"/>
      <c r="C99" s="87"/>
      <c r="D99" s="87"/>
      <c r="E99" s="87"/>
      <c r="F99" s="87"/>
      <c r="G99" s="83"/>
      <c r="H99" s="198"/>
    </row>
    <row r="100" spans="1:8" ht="15">
      <c r="A100" s="83"/>
      <c r="B100" s="83"/>
      <c r="C100" s="87"/>
      <c r="D100" s="87"/>
      <c r="E100" s="87"/>
      <c r="F100" s="87"/>
      <c r="G100" s="83"/>
      <c r="H100" s="198"/>
    </row>
    <row r="101" spans="1:8" ht="15">
      <c r="A101" s="83"/>
      <c r="B101" s="83"/>
      <c r="C101" s="87"/>
      <c r="D101" s="87"/>
      <c r="E101" s="87"/>
      <c r="F101" s="87"/>
      <c r="G101" s="83"/>
      <c r="H101" s="198"/>
    </row>
    <row r="102" spans="1:8" ht="15">
      <c r="A102" s="83"/>
      <c r="B102" s="83"/>
      <c r="C102" s="87"/>
      <c r="D102" s="87"/>
      <c r="E102" s="87"/>
      <c r="F102" s="87"/>
      <c r="G102" s="83"/>
      <c r="H102" s="198"/>
    </row>
    <row r="103" spans="1:8" ht="15">
      <c r="A103" s="83"/>
      <c r="B103" s="83"/>
      <c r="C103" s="87"/>
      <c r="D103" s="87"/>
      <c r="E103" s="87"/>
      <c r="F103" s="87"/>
      <c r="G103" s="83"/>
      <c r="H103" s="198"/>
    </row>
    <row r="104" spans="1:8" ht="15">
      <c r="A104" s="83"/>
      <c r="B104" s="83"/>
      <c r="C104" s="87"/>
      <c r="D104" s="87"/>
      <c r="E104" s="87"/>
      <c r="F104" s="87"/>
      <c r="G104" s="83"/>
      <c r="H104" s="198"/>
    </row>
    <row r="105" spans="1:8" ht="15">
      <c r="A105" s="35"/>
      <c r="B105" s="35"/>
      <c r="C105" s="87"/>
      <c r="D105" s="87"/>
      <c r="E105" s="87"/>
      <c r="F105" s="87"/>
      <c r="G105" s="83"/>
      <c r="H105" s="198"/>
    </row>
    <row r="106" spans="1:8" ht="15">
      <c r="A106" s="35"/>
      <c r="B106" s="35"/>
      <c r="C106" s="87"/>
      <c r="D106" s="87"/>
      <c r="E106" s="87"/>
      <c r="F106" s="87"/>
      <c r="G106" s="83"/>
      <c r="H106" s="198"/>
    </row>
  </sheetData>
  <sheetProtection/>
  <mergeCells count="193">
    <mergeCell ref="S47:V47"/>
    <mergeCell ref="W47:Z47"/>
    <mergeCell ref="L1:Z1"/>
    <mergeCell ref="A2:V2"/>
    <mergeCell ref="W2:Y2"/>
    <mergeCell ref="A3:V3"/>
    <mergeCell ref="W4:Y4"/>
    <mergeCell ref="A4:S4"/>
    <mergeCell ref="K8:S8"/>
    <mergeCell ref="A6:Z6"/>
    <mergeCell ref="S10:V10"/>
    <mergeCell ref="W10:Y10"/>
    <mergeCell ref="A12:O12"/>
    <mergeCell ref="P12:R12"/>
    <mergeCell ref="S12:V12"/>
    <mergeCell ref="W12:Z12"/>
    <mergeCell ref="A13:O13"/>
    <mergeCell ref="P13:R13"/>
    <mergeCell ref="S13:V13"/>
    <mergeCell ref="W13:Z13"/>
    <mergeCell ref="A14:O14"/>
    <mergeCell ref="P14:R14"/>
    <mergeCell ref="S14:V14"/>
    <mergeCell ref="W14:Z14"/>
    <mergeCell ref="A15:O15"/>
    <mergeCell ref="P15:R15"/>
    <mergeCell ref="S15:V15"/>
    <mergeCell ref="W15:Z15"/>
    <mergeCell ref="A16:O16"/>
    <mergeCell ref="P16:R16"/>
    <mergeCell ref="S16:V16"/>
    <mergeCell ref="W16:Z16"/>
    <mergeCell ref="A17:O17"/>
    <mergeCell ref="P17:R17"/>
    <mergeCell ref="S17:V17"/>
    <mergeCell ref="W17:Z17"/>
    <mergeCell ref="A18:O18"/>
    <mergeCell ref="P18:R18"/>
    <mergeCell ref="S18:V18"/>
    <mergeCell ref="W18:Z18"/>
    <mergeCell ref="A19:O19"/>
    <mergeCell ref="P19:R19"/>
    <mergeCell ref="S19:V19"/>
    <mergeCell ref="W19:Z19"/>
    <mergeCell ref="A20:O20"/>
    <mergeCell ref="P20:R20"/>
    <mergeCell ref="S20:V20"/>
    <mergeCell ref="W20:Z20"/>
    <mergeCell ref="A24:O24"/>
    <mergeCell ref="A25:O25"/>
    <mergeCell ref="A27:O27"/>
    <mergeCell ref="A21:O21"/>
    <mergeCell ref="P21:R21"/>
    <mergeCell ref="S21:V21"/>
    <mergeCell ref="P24:R24"/>
    <mergeCell ref="T24:U24"/>
    <mergeCell ref="A26:O26"/>
    <mergeCell ref="P26:R26"/>
    <mergeCell ref="W21:Z21"/>
    <mergeCell ref="A22:O22"/>
    <mergeCell ref="P22:R22"/>
    <mergeCell ref="T22:U22"/>
    <mergeCell ref="X22:Y22"/>
    <mergeCell ref="A23:O23"/>
    <mergeCell ref="P23:R23"/>
    <mergeCell ref="T23:U23"/>
    <mergeCell ref="X23:Y23"/>
    <mergeCell ref="X24:Y24"/>
    <mergeCell ref="P25:R25"/>
    <mergeCell ref="T25:U25"/>
    <mergeCell ref="X25:Y25"/>
    <mergeCell ref="P27:R27"/>
    <mergeCell ref="T27:U27"/>
    <mergeCell ref="X27:Y27"/>
    <mergeCell ref="T26:U26"/>
    <mergeCell ref="X26:Y26"/>
    <mergeCell ref="A28:O28"/>
    <mergeCell ref="P28:R28"/>
    <mergeCell ref="T28:U28"/>
    <mergeCell ref="X28:Y28"/>
    <mergeCell ref="P30:R30"/>
    <mergeCell ref="P31:R31"/>
    <mergeCell ref="A29:O29"/>
    <mergeCell ref="P29:R29"/>
    <mergeCell ref="T29:U29"/>
    <mergeCell ref="X29:Y29"/>
    <mergeCell ref="A30:O30"/>
    <mergeCell ref="S30:V30"/>
    <mergeCell ref="W30:Z30"/>
    <mergeCell ref="A31:O31"/>
    <mergeCell ref="S31:V31"/>
    <mergeCell ref="W31:Z31"/>
    <mergeCell ref="A32:O32"/>
    <mergeCell ref="P32:R32"/>
    <mergeCell ref="S32:V32"/>
    <mergeCell ref="W32:Z32"/>
    <mergeCell ref="A33:O33"/>
    <mergeCell ref="P33:R33"/>
    <mergeCell ref="S33:V33"/>
    <mergeCell ref="W33:Z33"/>
    <mergeCell ref="A34:O34"/>
    <mergeCell ref="P34:R34"/>
    <mergeCell ref="S34:V34"/>
    <mergeCell ref="W34:Z34"/>
    <mergeCell ref="A35:O35"/>
    <mergeCell ref="P35:R35"/>
    <mergeCell ref="S35:V35"/>
    <mergeCell ref="W35:Z35"/>
    <mergeCell ref="A36:O36"/>
    <mergeCell ref="P36:R36"/>
    <mergeCell ref="S36:V36"/>
    <mergeCell ref="W36:Z36"/>
    <mergeCell ref="A37:O37"/>
    <mergeCell ref="P37:R37"/>
    <mergeCell ref="S37:V37"/>
    <mergeCell ref="W37:Z37"/>
    <mergeCell ref="A38:O38"/>
    <mergeCell ref="P38:R38"/>
    <mergeCell ref="S38:V38"/>
    <mergeCell ref="W38:Z38"/>
    <mergeCell ref="A39:O39"/>
    <mergeCell ref="P39:R39"/>
    <mergeCell ref="T39:U39"/>
    <mergeCell ref="X39:Y39"/>
    <mergeCell ref="A40:O40"/>
    <mergeCell ref="P40:R40"/>
    <mergeCell ref="T40:U40"/>
    <mergeCell ref="X40:Y40"/>
    <mergeCell ref="A41:O41"/>
    <mergeCell ref="P41:R41"/>
    <mergeCell ref="T41:U41"/>
    <mergeCell ref="X41:Y41"/>
    <mergeCell ref="A42:O42"/>
    <mergeCell ref="P42:R42"/>
    <mergeCell ref="T42:U42"/>
    <mergeCell ref="X42:Y42"/>
    <mergeCell ref="A43:O43"/>
    <mergeCell ref="P43:R43"/>
    <mergeCell ref="S43:V43"/>
    <mergeCell ref="W43:Z43"/>
    <mergeCell ref="A44:O44"/>
    <mergeCell ref="P44:R44"/>
    <mergeCell ref="S44:V44"/>
    <mergeCell ref="W44:Z44"/>
    <mergeCell ref="A45:O45"/>
    <mergeCell ref="P45:R45"/>
    <mergeCell ref="S45:V45"/>
    <mergeCell ref="W45:Z45"/>
    <mergeCell ref="A46:O46"/>
    <mergeCell ref="P46:R46"/>
    <mergeCell ref="S46:V46"/>
    <mergeCell ref="W46:Z46"/>
    <mergeCell ref="A48:O48"/>
    <mergeCell ref="P48:R48"/>
    <mergeCell ref="T48:U48"/>
    <mergeCell ref="X48:Y48"/>
    <mergeCell ref="A47:O47"/>
    <mergeCell ref="P47:R47"/>
    <mergeCell ref="A49:O49"/>
    <mergeCell ref="P49:R49"/>
    <mergeCell ref="T49:U49"/>
    <mergeCell ref="X49:Y49"/>
    <mergeCell ref="A50:O50"/>
    <mergeCell ref="P50:R50"/>
    <mergeCell ref="T50:U50"/>
    <mergeCell ref="X50:Y50"/>
    <mergeCell ref="R60:Y60"/>
    <mergeCell ref="A51:O51"/>
    <mergeCell ref="P51:R51"/>
    <mergeCell ref="T51:U51"/>
    <mergeCell ref="X51:Y51"/>
    <mergeCell ref="A52:O52"/>
    <mergeCell ref="P52:R52"/>
    <mergeCell ref="T52:U52"/>
    <mergeCell ref="X52:Y52"/>
    <mergeCell ref="A53:O53"/>
    <mergeCell ref="P53:R53"/>
    <mergeCell ref="S53:V53"/>
    <mergeCell ref="W53:Z53"/>
    <mergeCell ref="A54:O54"/>
    <mergeCell ref="P54:R54"/>
    <mergeCell ref="T54:U54"/>
    <mergeCell ref="X54:Y54"/>
    <mergeCell ref="A55:O55"/>
    <mergeCell ref="P55:R55"/>
    <mergeCell ref="S55:V55"/>
    <mergeCell ref="W55:Z55"/>
    <mergeCell ref="E63:G63"/>
    <mergeCell ref="A58:G58"/>
    <mergeCell ref="H58:O58"/>
    <mergeCell ref="R58:Y58"/>
    <mergeCell ref="A60:G60"/>
    <mergeCell ref="H60:O60"/>
  </mergeCells>
  <conditionalFormatting sqref="D61 F61">
    <cfRule type="cellIs" priority="1" dxfId="19" operator="notEqual" stopIfTrue="1">
      <formula>D58+D59+D60-E58-E60</formula>
    </cfRule>
  </conditionalFormatting>
  <conditionalFormatting sqref="AB29:AC29 AB42:AC42 AB51:AC51 AB55:AC55 AB52:AD52">
    <cfRule type="cellIs" priority="2" dxfId="20" operator="equal" stopIfTrue="1">
      <formula>5</formula>
    </cfRule>
    <cfRule type="cellIs" priority="3" dxfId="21" operator="equal" stopIfTrue="1">
      <formula>0</formula>
    </cfRule>
  </conditionalFormatting>
  <conditionalFormatting sqref="E58 G58">
    <cfRule type="cellIs" priority="4" dxfId="22" operator="equal" stopIfTrue="1">
      <formula>'Форма 3'!#REF!+E49-D57</formula>
    </cfRule>
    <cfRule type="cellIs" priority="5" dxfId="23" operator="equal" stopIfTrue="1">
      <formula>'Форма 3'!#REF!-D49-D57</formula>
    </cfRule>
    <cfRule type="cellIs" priority="6" dxfId="24" operator="equal" stopIfTrue="1">
      <formula>'Форма 3'!#REF!-D49+E57</formula>
    </cfRule>
  </conditionalFormatting>
  <dataValidations count="2">
    <dataValidation operator="notEqual" allowBlank="1" showInputMessage="1" showErrorMessage="1" sqref="S16:Z20 X54:Y54 T54:U54 S53:Z53 T48:U50 S44:Z46 X39:Y41 T39:U41 S35:Z37 S32:Z33 X48:Y50 X22:Y28 T22:U28"/>
    <dataValidation type="whole" operator="notEqual" allowBlank="1" showInputMessage="1" showErrorMessage="1" sqref="G52:G54 D47:G48 F22:G23 F20:G20 D19:G19 G18 D24:G24 D21:G21 G35:G36 D35:E36 G39:G40 E50 G50 E39:E40 F59 F61 E54 E42 D56:G56 G42:G45 F35:F41 D40:D41 E44:E45 F50:F51 D50:D51">
      <formula1>0</formula1>
    </dataValidation>
  </dataValidations>
  <hyperlinks>
    <hyperlink ref="AB1" location="Перевірка!A1" display="Перевірка"/>
  </hyperlinks>
  <printOptions/>
  <pageMargins left="0.47" right="0.24" top="0.25" bottom="0.25" header="0.31" footer="0.16"/>
  <pageSetup horizontalDpi="600" verticalDpi="600" orientation="portrait" paperSize="9" scale="83" r:id="rId1"/>
  <rowBreaks count="1" manualBreakCount="1">
    <brk id="48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>
    <tabColor indexed="45"/>
  </sheetPr>
  <dimension ref="A1:M55"/>
  <sheetViews>
    <sheetView tabSelected="1" view="pageBreakPreview" zoomScaleSheetLayoutView="100" zoomScalePageLayoutView="0" workbookViewId="0" topLeftCell="A1">
      <selection activeCell="A48" sqref="A48"/>
    </sheetView>
  </sheetViews>
  <sheetFormatPr defaultColWidth="10.75390625" defaultRowHeight="12.75"/>
  <cols>
    <col min="1" max="1" width="26.00390625" style="230" customWidth="1"/>
    <col min="2" max="2" width="0.6171875" style="230" customWidth="1"/>
    <col min="3" max="3" width="8.75390625" style="230" customWidth="1"/>
    <col min="4" max="11" width="11.375" style="230" customWidth="1"/>
    <col min="12" max="15" width="10.75390625" style="164" customWidth="1"/>
    <col min="16" max="16384" width="10.75390625" style="230" customWidth="1"/>
  </cols>
  <sheetData>
    <row r="1" spans="1:11" ht="15">
      <c r="A1" s="91"/>
      <c r="B1" s="228"/>
      <c r="C1" s="3"/>
      <c r="D1" s="3"/>
      <c r="E1" s="93"/>
      <c r="F1" s="93"/>
      <c r="G1" s="93"/>
      <c r="H1" s="93"/>
      <c r="I1" s="93"/>
      <c r="J1" s="93"/>
      <c r="K1" s="229"/>
    </row>
    <row r="2" spans="1:11" ht="15">
      <c r="A2" s="1"/>
      <c r="B2" s="231"/>
      <c r="C2" s="3"/>
      <c r="D2" s="3"/>
      <c r="E2" s="93"/>
      <c r="F2" s="93"/>
      <c r="G2" s="93"/>
      <c r="H2" s="93"/>
      <c r="I2" s="93"/>
      <c r="J2" s="93"/>
      <c r="K2" s="95"/>
    </row>
    <row r="3" spans="1:11" ht="15">
      <c r="A3" s="5"/>
      <c r="B3" s="97"/>
      <c r="C3" s="6"/>
      <c r="D3" s="6"/>
      <c r="E3" s="6"/>
      <c r="F3" s="6"/>
      <c r="G3" s="6"/>
      <c r="H3" s="6"/>
      <c r="I3" s="232"/>
      <c r="J3" s="581" t="s">
        <v>88</v>
      </c>
      <c r="K3" s="582"/>
    </row>
    <row r="4" spans="1:11" ht="15">
      <c r="A4" s="5"/>
      <c r="B4" s="6"/>
      <c r="C4" s="13"/>
      <c r="D4" s="13"/>
      <c r="E4" s="13"/>
      <c r="F4" s="13"/>
      <c r="G4" s="13"/>
      <c r="H4" s="6"/>
      <c r="I4" s="276"/>
      <c r="J4" s="581" t="s">
        <v>572</v>
      </c>
      <c r="K4" s="582"/>
    </row>
    <row r="5" spans="1:11" ht="15.75" customHeight="1">
      <c r="A5" s="213" t="s">
        <v>91</v>
      </c>
      <c r="B5" s="583" t="s">
        <v>263</v>
      </c>
      <c r="C5" s="583"/>
      <c r="D5" s="583"/>
      <c r="E5" s="583"/>
      <c r="F5" s="583"/>
      <c r="G5" s="583"/>
      <c r="H5" s="583"/>
      <c r="I5" s="277"/>
      <c r="J5" s="584">
        <v>22927045</v>
      </c>
      <c r="K5" s="585"/>
    </row>
    <row r="6" spans="1:11" ht="15.75" customHeight="1">
      <c r="A6" s="116"/>
      <c r="B6" s="269"/>
      <c r="C6" s="269"/>
      <c r="D6" s="269"/>
      <c r="E6" s="269"/>
      <c r="F6" s="269"/>
      <c r="G6" s="269"/>
      <c r="H6" s="269"/>
      <c r="I6" s="271"/>
      <c r="J6" s="270"/>
      <c r="K6" s="270"/>
    </row>
    <row r="7" spans="1:11" ht="15.75" customHeight="1">
      <c r="A7" s="116"/>
      <c r="B7" s="269"/>
      <c r="C7" s="269"/>
      <c r="D7" s="269"/>
      <c r="E7" s="269"/>
      <c r="F7" s="269"/>
      <c r="G7" s="269"/>
      <c r="H7" s="269"/>
      <c r="I7" s="268"/>
      <c r="J7" s="270"/>
      <c r="K7" s="270"/>
    </row>
    <row r="8" spans="1:11" ht="18.75" customHeight="1">
      <c r="A8" s="233"/>
      <c r="B8" s="233"/>
      <c r="C8" s="233"/>
      <c r="D8" s="586" t="s">
        <v>444</v>
      </c>
      <c r="E8" s="586"/>
      <c r="F8" s="586"/>
      <c r="G8" s="586"/>
      <c r="H8" s="586"/>
      <c r="I8" s="233"/>
      <c r="J8" s="233"/>
      <c r="K8" s="233"/>
    </row>
    <row r="9" spans="1:11" ht="18.75" customHeight="1">
      <c r="A9" s="233"/>
      <c r="B9" s="233"/>
      <c r="C9" s="233"/>
      <c r="D9" s="234"/>
      <c r="E9" s="234"/>
      <c r="F9" s="234"/>
      <c r="G9" s="234"/>
      <c r="H9" s="234"/>
      <c r="I9" s="233"/>
      <c r="J9" s="233"/>
      <c r="K9" s="233"/>
    </row>
    <row r="10" spans="1:11" ht="15.75" customHeight="1">
      <c r="A10" s="5"/>
      <c r="B10" s="587" t="s">
        <v>570</v>
      </c>
      <c r="C10" s="588"/>
      <c r="D10" s="588"/>
      <c r="E10" s="588"/>
      <c r="F10" s="588"/>
      <c r="G10" s="588"/>
      <c r="H10" s="588"/>
      <c r="I10" s="235"/>
      <c r="J10" s="235"/>
      <c r="K10" s="99"/>
    </row>
    <row r="11" spans="1:11" ht="0.75" customHeight="1" hidden="1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</row>
    <row r="12" spans="1:11" ht="14.25" customHeight="1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</row>
    <row r="13" spans="1:11" ht="19.5" customHeight="1">
      <c r="A13" s="1"/>
      <c r="B13" s="1"/>
      <c r="E13" s="572" t="s">
        <v>39</v>
      </c>
      <c r="F13" s="572"/>
      <c r="G13" s="572"/>
      <c r="H13" s="572"/>
      <c r="I13" s="236" t="s">
        <v>233</v>
      </c>
      <c r="J13" s="132"/>
      <c r="K13" s="140" t="s">
        <v>445</v>
      </c>
    </row>
    <row r="14" spans="1:11" ht="19.5" customHeight="1" thickBot="1">
      <c r="A14" s="1"/>
      <c r="B14" s="1"/>
      <c r="E14" s="285"/>
      <c r="F14" s="285"/>
      <c r="G14" s="285"/>
      <c r="H14" s="285"/>
      <c r="I14" s="236"/>
      <c r="J14" s="132"/>
      <c r="K14" s="286"/>
    </row>
    <row r="15" spans="1:11" ht="72" customHeight="1">
      <c r="A15" s="366" t="s">
        <v>236</v>
      </c>
      <c r="B15" s="367"/>
      <c r="C15" s="273" t="s">
        <v>446</v>
      </c>
      <c r="D15" s="274" t="s">
        <v>556</v>
      </c>
      <c r="E15" s="274" t="s">
        <v>462</v>
      </c>
      <c r="F15" s="274" t="s">
        <v>463</v>
      </c>
      <c r="G15" s="274" t="s">
        <v>169</v>
      </c>
      <c r="H15" s="274" t="s">
        <v>464</v>
      </c>
      <c r="I15" s="274" t="s">
        <v>173</v>
      </c>
      <c r="J15" s="274" t="s">
        <v>175</v>
      </c>
      <c r="K15" s="275" t="s">
        <v>17</v>
      </c>
    </row>
    <row r="16" spans="1:11" ht="13.5" customHeight="1" thickBot="1">
      <c r="A16" s="573" t="s">
        <v>447</v>
      </c>
      <c r="B16" s="574"/>
      <c r="C16" s="237" t="s">
        <v>108</v>
      </c>
      <c r="D16" s="237" t="s">
        <v>109</v>
      </c>
      <c r="E16" s="237" t="s">
        <v>110</v>
      </c>
      <c r="F16" s="237" t="s">
        <v>23</v>
      </c>
      <c r="G16" s="237" t="s">
        <v>22</v>
      </c>
      <c r="H16" s="237" t="s">
        <v>40</v>
      </c>
      <c r="I16" s="237" t="s">
        <v>59</v>
      </c>
      <c r="J16" s="237" t="s">
        <v>18</v>
      </c>
      <c r="K16" s="238" t="s">
        <v>19</v>
      </c>
    </row>
    <row r="17" spans="1:12" ht="15.75" customHeight="1">
      <c r="A17" s="575" t="s">
        <v>230</v>
      </c>
      <c r="B17" s="576"/>
      <c r="C17" s="314" t="s">
        <v>456</v>
      </c>
      <c r="D17" s="315">
        <v>480229</v>
      </c>
      <c r="E17" s="315"/>
      <c r="F17" s="315">
        <v>612989</v>
      </c>
      <c r="G17" s="315">
        <v>49530</v>
      </c>
      <c r="H17" s="315">
        <v>1284949</v>
      </c>
      <c r="I17" s="315"/>
      <c r="J17" s="315"/>
      <c r="K17" s="316">
        <f>SUM(D17:H17)-J17-I17</f>
        <v>2427697</v>
      </c>
      <c r="L17" s="239"/>
    </row>
    <row r="18" spans="1:12" ht="15.75" customHeight="1">
      <c r="A18" s="562" t="s">
        <v>25</v>
      </c>
      <c r="B18" s="563"/>
      <c r="C18" s="240"/>
      <c r="D18" s="241"/>
      <c r="E18" s="241"/>
      <c r="F18" s="241"/>
      <c r="G18" s="241"/>
      <c r="H18" s="241"/>
      <c r="I18" s="241"/>
      <c r="J18" s="241"/>
      <c r="K18" s="242"/>
      <c r="L18" s="239"/>
    </row>
    <row r="19" spans="1:12" ht="15.75" customHeight="1">
      <c r="A19" s="566" t="s">
        <v>26</v>
      </c>
      <c r="B19" s="567"/>
      <c r="C19" s="243" t="s">
        <v>457</v>
      </c>
      <c r="D19" s="241"/>
      <c r="E19" s="241"/>
      <c r="F19" s="241"/>
      <c r="G19" s="241"/>
      <c r="H19" s="241"/>
      <c r="I19" s="241"/>
      <c r="J19" s="241"/>
      <c r="K19" s="244">
        <f aca="true" t="shared" si="0" ref="K19:K29">SUM(D19:H19)-J19-I19</f>
        <v>0</v>
      </c>
      <c r="L19" s="239"/>
    </row>
    <row r="20" spans="1:13" ht="15.75" customHeight="1">
      <c r="A20" s="566" t="s">
        <v>27</v>
      </c>
      <c r="B20" s="567"/>
      <c r="C20" s="243" t="s">
        <v>458</v>
      </c>
      <c r="D20" s="241"/>
      <c r="E20" s="241"/>
      <c r="F20" s="241"/>
      <c r="G20" s="241"/>
      <c r="H20" s="241"/>
      <c r="I20" s="241"/>
      <c r="J20" s="241"/>
      <c r="K20" s="244">
        <f t="shared" si="0"/>
        <v>0</v>
      </c>
      <c r="L20" s="239"/>
      <c r="M20" s="170"/>
    </row>
    <row r="21" spans="1:12" ht="15.75" customHeight="1">
      <c r="A21" s="566" t="s">
        <v>459</v>
      </c>
      <c r="B21" s="567"/>
      <c r="C21" s="243" t="s">
        <v>460</v>
      </c>
      <c r="D21" s="241"/>
      <c r="E21" s="241"/>
      <c r="F21" s="241"/>
      <c r="G21" s="241"/>
      <c r="H21" s="241"/>
      <c r="I21" s="241"/>
      <c r="J21" s="241"/>
      <c r="K21" s="244">
        <f t="shared" si="0"/>
        <v>0</v>
      </c>
      <c r="L21" s="239"/>
    </row>
    <row r="22" spans="1:12" ht="29.25" customHeight="1">
      <c r="A22" s="570" t="s">
        <v>448</v>
      </c>
      <c r="B22" s="571"/>
      <c r="C22" s="278" t="s">
        <v>461</v>
      </c>
      <c r="D22" s="279">
        <f>'[23]Форма 1'!E57</f>
        <v>480229</v>
      </c>
      <c r="E22" s="279">
        <f>'[23]Форма 1'!E58</f>
        <v>0</v>
      </c>
      <c r="F22" s="279">
        <v>612989</v>
      </c>
      <c r="G22" s="279">
        <v>49530</v>
      </c>
      <c r="H22" s="279">
        <v>1284949</v>
      </c>
      <c r="I22" s="279">
        <f>'[23]Форма 1'!E62</f>
        <v>0</v>
      </c>
      <c r="J22" s="279">
        <f>'[23]Форма 1'!E63</f>
        <v>0</v>
      </c>
      <c r="K22" s="280">
        <f t="shared" si="0"/>
        <v>2427697</v>
      </c>
      <c r="L22" s="33">
        <f>IF(SUM(K17:K21)&lt;&gt;K22,3,0)</f>
        <v>0</v>
      </c>
    </row>
    <row r="23" spans="1:11" ht="15" customHeight="1" hidden="1">
      <c r="A23" s="245"/>
      <c r="B23" s="246"/>
      <c r="C23" s="247"/>
      <c r="D23" s="248"/>
      <c r="E23" s="248"/>
      <c r="F23" s="248"/>
      <c r="G23" s="248"/>
      <c r="H23" s="249"/>
      <c r="I23" s="249"/>
      <c r="J23" s="249"/>
      <c r="K23" s="250">
        <f t="shared" si="0"/>
        <v>0</v>
      </c>
    </row>
    <row r="24" spans="1:11" ht="12.75" customHeight="1" hidden="1">
      <c r="A24" s="245"/>
      <c r="B24" s="246"/>
      <c r="C24" s="247"/>
      <c r="D24" s="248"/>
      <c r="E24" s="248"/>
      <c r="F24" s="248"/>
      <c r="G24" s="248"/>
      <c r="H24" s="249"/>
      <c r="I24" s="249"/>
      <c r="J24" s="249"/>
      <c r="K24" s="250">
        <f t="shared" si="0"/>
        <v>0</v>
      </c>
    </row>
    <row r="25" spans="1:11" ht="15" customHeight="1" hidden="1">
      <c r="A25" s="245"/>
      <c r="B25" s="246"/>
      <c r="C25" s="247"/>
      <c r="D25" s="248"/>
      <c r="E25" s="248"/>
      <c r="F25" s="248"/>
      <c r="G25" s="248"/>
      <c r="H25" s="249"/>
      <c r="I25" s="249"/>
      <c r="J25" s="249"/>
      <c r="K25" s="251">
        <f t="shared" si="0"/>
        <v>0</v>
      </c>
    </row>
    <row r="26" spans="1:11" ht="15" customHeight="1" hidden="1">
      <c r="A26" s="245"/>
      <c r="B26" s="246"/>
      <c r="C26" s="247"/>
      <c r="D26" s="248"/>
      <c r="E26" s="248"/>
      <c r="F26" s="248"/>
      <c r="G26" s="248"/>
      <c r="H26" s="249"/>
      <c r="I26" s="249"/>
      <c r="J26" s="249"/>
      <c r="K26" s="250">
        <f t="shared" si="0"/>
        <v>0</v>
      </c>
    </row>
    <row r="27" spans="1:11" ht="49.5" customHeight="1" hidden="1">
      <c r="A27" s="577"/>
      <c r="B27" s="578"/>
      <c r="C27" s="252"/>
      <c r="D27" s="253"/>
      <c r="E27" s="253"/>
      <c r="F27" s="253"/>
      <c r="G27" s="253"/>
      <c r="H27" s="253"/>
      <c r="I27" s="253"/>
      <c r="J27" s="253"/>
      <c r="K27" s="254">
        <f t="shared" si="0"/>
        <v>0</v>
      </c>
    </row>
    <row r="28" spans="1:11" ht="11.25" customHeight="1" hidden="1">
      <c r="A28" s="579"/>
      <c r="B28" s="580"/>
      <c r="C28" s="237"/>
      <c r="D28" s="255"/>
      <c r="E28" s="255"/>
      <c r="F28" s="255"/>
      <c r="G28" s="255"/>
      <c r="H28" s="255"/>
      <c r="I28" s="255"/>
      <c r="J28" s="255"/>
      <c r="K28" s="256">
        <f t="shared" si="0"/>
        <v>0</v>
      </c>
    </row>
    <row r="29" spans="1:12" ht="30.75" customHeight="1">
      <c r="A29" s="568" t="s">
        <v>449</v>
      </c>
      <c r="B29" s="569"/>
      <c r="C29" s="281" t="s">
        <v>465</v>
      </c>
      <c r="D29" s="257"/>
      <c r="E29" s="257"/>
      <c r="F29" s="257"/>
      <c r="G29" s="257"/>
      <c r="H29" s="322">
        <v>-81788</v>
      </c>
      <c r="I29" s="257"/>
      <c r="J29" s="257"/>
      <c r="K29" s="258">
        <f t="shared" si="0"/>
        <v>-81788</v>
      </c>
      <c r="L29" s="239"/>
    </row>
    <row r="30" spans="1:12" ht="33" customHeight="1">
      <c r="A30" s="562" t="s">
        <v>466</v>
      </c>
      <c r="B30" s="563"/>
      <c r="C30" s="282" t="s">
        <v>467</v>
      </c>
      <c r="D30" s="241"/>
      <c r="E30" s="241"/>
      <c r="F30" s="241"/>
      <c r="G30" s="241"/>
      <c r="H30" s="241"/>
      <c r="I30" s="259"/>
      <c r="J30" s="241"/>
      <c r="K30" s="258">
        <f aca="true" t="shared" si="1" ref="K30:K44">SUM(D30:H30)-J30-I30</f>
        <v>0</v>
      </c>
      <c r="L30" s="239"/>
    </row>
    <row r="31" spans="1:12" ht="15.75" customHeight="1">
      <c r="A31" s="562" t="s">
        <v>450</v>
      </c>
      <c r="B31" s="563"/>
      <c r="C31" s="240"/>
      <c r="D31" s="241"/>
      <c r="E31" s="241"/>
      <c r="F31" s="241"/>
      <c r="G31" s="241"/>
      <c r="H31" s="241"/>
      <c r="I31" s="259"/>
      <c r="J31" s="241"/>
      <c r="K31" s="258">
        <f t="shared" si="1"/>
        <v>0</v>
      </c>
      <c r="L31" s="239"/>
    </row>
    <row r="32" spans="1:12" ht="33.75" customHeight="1">
      <c r="A32" s="566" t="s">
        <v>451</v>
      </c>
      <c r="B32" s="567"/>
      <c r="C32" s="243" t="s">
        <v>468</v>
      </c>
      <c r="D32" s="241"/>
      <c r="E32" s="241"/>
      <c r="F32" s="241"/>
      <c r="G32" s="241"/>
      <c r="H32" s="241">
        <v>-16582</v>
      </c>
      <c r="I32" s="261"/>
      <c r="J32" s="260"/>
      <c r="K32" s="258">
        <f t="shared" si="1"/>
        <v>-16582</v>
      </c>
      <c r="L32" s="239"/>
    </row>
    <row r="33" spans="1:12" ht="33.75" customHeight="1">
      <c r="A33" s="566" t="s">
        <v>469</v>
      </c>
      <c r="B33" s="567"/>
      <c r="C33" s="243" t="s">
        <v>470</v>
      </c>
      <c r="D33" s="241"/>
      <c r="E33" s="241"/>
      <c r="F33" s="241"/>
      <c r="G33" s="241"/>
      <c r="H33" s="260"/>
      <c r="I33" s="260"/>
      <c r="J33" s="260"/>
      <c r="K33" s="258">
        <f t="shared" si="1"/>
        <v>0</v>
      </c>
      <c r="L33" s="239"/>
    </row>
    <row r="34" spans="1:12" ht="33.75" customHeight="1">
      <c r="A34" s="566" t="s">
        <v>471</v>
      </c>
      <c r="B34" s="567"/>
      <c r="C34" s="243" t="s">
        <v>472</v>
      </c>
      <c r="D34" s="241"/>
      <c r="E34" s="241"/>
      <c r="F34" s="241"/>
      <c r="G34" s="241"/>
      <c r="H34" s="241"/>
      <c r="I34" s="241"/>
      <c r="J34" s="241"/>
      <c r="K34" s="258">
        <f t="shared" si="1"/>
        <v>0</v>
      </c>
      <c r="L34" s="239"/>
    </row>
    <row r="35" spans="1:12" ht="33.75" customHeight="1">
      <c r="A35" s="566" t="s">
        <v>558</v>
      </c>
      <c r="B35" s="567"/>
      <c r="C35" s="243" t="s">
        <v>557</v>
      </c>
      <c r="D35" s="241"/>
      <c r="E35" s="241"/>
      <c r="F35" s="241"/>
      <c r="G35" s="241"/>
      <c r="H35" s="241"/>
      <c r="I35" s="241"/>
      <c r="J35" s="241"/>
      <c r="K35" s="258">
        <f>SUM(D35:H35)-J35-I35</f>
        <v>0</v>
      </c>
      <c r="L35" s="239"/>
    </row>
    <row r="36" spans="1:12" ht="15.75" customHeight="1">
      <c r="A36" s="562" t="s">
        <v>452</v>
      </c>
      <c r="B36" s="563"/>
      <c r="C36" s="240"/>
      <c r="D36" s="241"/>
      <c r="E36" s="241"/>
      <c r="F36" s="241"/>
      <c r="G36" s="241"/>
      <c r="H36" s="241"/>
      <c r="I36" s="241"/>
      <c r="J36" s="241"/>
      <c r="K36" s="258">
        <f t="shared" si="1"/>
        <v>0</v>
      </c>
      <c r="L36" s="239"/>
    </row>
    <row r="37" spans="1:12" ht="15.75" customHeight="1">
      <c r="A37" s="566" t="s">
        <v>474</v>
      </c>
      <c r="B37" s="567"/>
      <c r="C37" s="243" t="s">
        <v>473</v>
      </c>
      <c r="D37" s="241"/>
      <c r="E37" s="241"/>
      <c r="F37" s="241"/>
      <c r="G37" s="241"/>
      <c r="H37" s="260"/>
      <c r="I37" s="260"/>
      <c r="J37" s="260"/>
      <c r="K37" s="258">
        <f t="shared" si="1"/>
        <v>0</v>
      </c>
      <c r="L37" s="239"/>
    </row>
    <row r="38" spans="1:12" ht="33.75" customHeight="1">
      <c r="A38" s="566" t="s">
        <v>475</v>
      </c>
      <c r="B38" s="567"/>
      <c r="C38" s="243" t="s">
        <v>476</v>
      </c>
      <c r="D38" s="241"/>
      <c r="E38" s="241"/>
      <c r="F38" s="241"/>
      <c r="G38" s="241"/>
      <c r="H38" s="241"/>
      <c r="I38" s="241"/>
      <c r="J38" s="241"/>
      <c r="K38" s="258">
        <f t="shared" si="1"/>
        <v>0</v>
      </c>
      <c r="L38" s="239"/>
    </row>
    <row r="39" spans="1:12" ht="15.75" customHeight="1">
      <c r="A39" s="564" t="s">
        <v>453</v>
      </c>
      <c r="B39" s="565"/>
      <c r="C39" s="240"/>
      <c r="D39" s="241"/>
      <c r="E39" s="241"/>
      <c r="F39" s="241"/>
      <c r="G39" s="241"/>
      <c r="H39" s="241"/>
      <c r="I39" s="241"/>
      <c r="J39" s="241"/>
      <c r="K39" s="258">
        <f t="shared" si="1"/>
        <v>0</v>
      </c>
      <c r="L39" s="239"/>
    </row>
    <row r="40" spans="1:12" ht="15.75" customHeight="1">
      <c r="A40" s="566" t="s">
        <v>477</v>
      </c>
      <c r="B40" s="567"/>
      <c r="C40" s="243" t="s">
        <v>478</v>
      </c>
      <c r="D40" s="241"/>
      <c r="E40" s="241"/>
      <c r="F40" s="241"/>
      <c r="G40" s="241"/>
      <c r="H40" s="260"/>
      <c r="I40" s="260"/>
      <c r="J40" s="260"/>
      <c r="K40" s="258">
        <f t="shared" si="1"/>
        <v>0</v>
      </c>
      <c r="L40" s="239"/>
    </row>
    <row r="41" spans="1:12" ht="33.75" customHeight="1">
      <c r="A41" s="566" t="s">
        <v>480</v>
      </c>
      <c r="B41" s="567"/>
      <c r="C41" s="243" t="s">
        <v>479</v>
      </c>
      <c r="D41" s="241"/>
      <c r="E41" s="241"/>
      <c r="F41" s="241"/>
      <c r="G41" s="241"/>
      <c r="H41" s="241"/>
      <c r="I41" s="241"/>
      <c r="J41" s="241"/>
      <c r="K41" s="258">
        <f t="shared" si="1"/>
        <v>0</v>
      </c>
      <c r="L41" s="239"/>
    </row>
    <row r="42" spans="1:12" ht="33.75" customHeight="1">
      <c r="A42" s="566" t="s">
        <v>482</v>
      </c>
      <c r="B42" s="567"/>
      <c r="C42" s="243" t="s">
        <v>481</v>
      </c>
      <c r="D42" s="241"/>
      <c r="E42" s="241"/>
      <c r="F42" s="241"/>
      <c r="G42" s="241"/>
      <c r="H42" s="241"/>
      <c r="I42" s="241"/>
      <c r="J42" s="241"/>
      <c r="K42" s="258">
        <f t="shared" si="1"/>
        <v>0</v>
      </c>
      <c r="L42" s="239"/>
    </row>
    <row r="43" spans="1:12" ht="15.75" customHeight="1">
      <c r="A43" s="566" t="s">
        <v>484</v>
      </c>
      <c r="B43" s="567"/>
      <c r="C43" s="243" t="s">
        <v>483</v>
      </c>
      <c r="D43" s="241"/>
      <c r="E43" s="241"/>
      <c r="F43" s="241"/>
      <c r="G43" s="241"/>
      <c r="H43" s="241"/>
      <c r="I43" s="241"/>
      <c r="J43" s="241"/>
      <c r="K43" s="258">
        <f t="shared" si="1"/>
        <v>0</v>
      </c>
      <c r="L43" s="239"/>
    </row>
    <row r="44" spans="1:12" ht="15.75" customHeight="1">
      <c r="A44" s="560" t="s">
        <v>485</v>
      </c>
      <c r="B44" s="561"/>
      <c r="C44" s="240" t="s">
        <v>486</v>
      </c>
      <c r="D44" s="241"/>
      <c r="E44" s="241"/>
      <c r="F44" s="241"/>
      <c r="G44" s="241"/>
      <c r="H44" s="241"/>
      <c r="I44" s="241"/>
      <c r="J44" s="241"/>
      <c r="K44" s="258">
        <f t="shared" si="1"/>
        <v>0</v>
      </c>
      <c r="L44" s="239"/>
    </row>
    <row r="45" spans="1:12" ht="15.75" customHeight="1">
      <c r="A45" s="562" t="s">
        <v>454</v>
      </c>
      <c r="B45" s="563"/>
      <c r="C45" s="283" t="s">
        <v>487</v>
      </c>
      <c r="D45" s="241">
        <f aca="true" t="shared" si="2" ref="D45:J45">SUM(D23:D44)</f>
        <v>0</v>
      </c>
      <c r="E45" s="241">
        <f t="shared" si="2"/>
        <v>0</v>
      </c>
      <c r="F45" s="241">
        <f t="shared" si="2"/>
        <v>0</v>
      </c>
      <c r="G45" s="241">
        <f t="shared" si="2"/>
        <v>0</v>
      </c>
      <c r="H45" s="241">
        <f>SUM(H23:H32)</f>
        <v>-98370</v>
      </c>
      <c r="I45" s="241">
        <f t="shared" si="2"/>
        <v>0</v>
      </c>
      <c r="J45" s="241">
        <f t="shared" si="2"/>
        <v>0</v>
      </c>
      <c r="K45" s="244">
        <f>SUM(D45:H45)-J45-I45</f>
        <v>-98370</v>
      </c>
      <c r="L45" s="33"/>
    </row>
    <row r="46" spans="1:13" ht="15.75" customHeight="1" thickBot="1">
      <c r="A46" s="556" t="s">
        <v>455</v>
      </c>
      <c r="B46" s="557"/>
      <c r="C46" s="284" t="s">
        <v>488</v>
      </c>
      <c r="D46" s="317">
        <v>480229</v>
      </c>
      <c r="E46" s="318">
        <f>'[23]Форма 1'!F58</f>
        <v>0</v>
      </c>
      <c r="F46" s="317">
        <v>612989</v>
      </c>
      <c r="G46" s="317">
        <v>49530</v>
      </c>
      <c r="H46" s="317">
        <f>H22+H45</f>
        <v>1186579</v>
      </c>
      <c r="I46" s="318">
        <f>'[23]Форма 1'!F62</f>
        <v>0</v>
      </c>
      <c r="J46" s="318">
        <f>'[23]Форма 1'!F63</f>
        <v>0</v>
      </c>
      <c r="K46" s="319">
        <f>SUM(D46:H46)-J46-I46</f>
        <v>2329327</v>
      </c>
      <c r="L46" s="33"/>
      <c r="M46" s="33"/>
    </row>
    <row r="47" spans="1:11" ht="16.5" customHeight="1">
      <c r="A47" s="262"/>
      <c r="B47" s="262"/>
      <c r="C47" s="263"/>
      <c r="D47" s="313"/>
      <c r="E47" s="263"/>
      <c r="F47" s="263"/>
      <c r="G47" s="263"/>
      <c r="H47" s="25"/>
      <c r="I47" s="25"/>
      <c r="J47" s="25"/>
      <c r="K47" s="25"/>
    </row>
    <row r="48" spans="1:10" ht="12.75">
      <c r="A48" s="264" t="s">
        <v>225</v>
      </c>
      <c r="D48" s="558"/>
      <c r="E48" s="558"/>
      <c r="F48" s="558"/>
      <c r="I48" s="634" t="s">
        <v>567</v>
      </c>
      <c r="J48" s="635"/>
    </row>
    <row r="49" spans="3:10" ht="12.75">
      <c r="C49" s="265"/>
      <c r="D49" s="555" t="s">
        <v>227</v>
      </c>
      <c r="E49" s="555"/>
      <c r="F49" s="555"/>
      <c r="I49" s="559"/>
      <c r="J49" s="559"/>
    </row>
    <row r="50" spans="1:10" ht="12.75">
      <c r="A50" s="264" t="s">
        <v>573</v>
      </c>
      <c r="D50" s="558"/>
      <c r="E50" s="558"/>
      <c r="F50" s="558"/>
      <c r="I50" s="634" t="s">
        <v>568</v>
      </c>
      <c r="J50" s="635"/>
    </row>
    <row r="51" spans="1:10" ht="10.5" customHeight="1">
      <c r="A51" s="266"/>
      <c r="C51" s="265"/>
      <c r="D51" s="555" t="s">
        <v>227</v>
      </c>
      <c r="E51" s="555"/>
      <c r="F51" s="555"/>
      <c r="I51" s="555"/>
      <c r="J51" s="555"/>
    </row>
    <row r="55" ht="12.75">
      <c r="M55" s="267"/>
    </row>
  </sheetData>
  <sheetProtection/>
  <mergeCells count="43">
    <mergeCell ref="J3:K3"/>
    <mergeCell ref="J4:K4"/>
    <mergeCell ref="B5:H5"/>
    <mergeCell ref="J5:K5"/>
    <mergeCell ref="D8:H8"/>
    <mergeCell ref="B10:H10"/>
    <mergeCell ref="E13:H13"/>
    <mergeCell ref="A15:B15"/>
    <mergeCell ref="A16:B16"/>
    <mergeCell ref="A17:B17"/>
    <mergeCell ref="A27:B27"/>
    <mergeCell ref="A28:B28"/>
    <mergeCell ref="A29:B29"/>
    <mergeCell ref="A31:B31"/>
    <mergeCell ref="A32:B32"/>
    <mergeCell ref="A18:B18"/>
    <mergeCell ref="A19:B19"/>
    <mergeCell ref="A20:B20"/>
    <mergeCell ref="A21:B21"/>
    <mergeCell ref="A22:B22"/>
    <mergeCell ref="A33:B33"/>
    <mergeCell ref="A34:B34"/>
    <mergeCell ref="A36:B36"/>
    <mergeCell ref="A37:B37"/>
    <mergeCell ref="A38:B38"/>
    <mergeCell ref="A30:B30"/>
    <mergeCell ref="A35:B35"/>
    <mergeCell ref="A44:B44"/>
    <mergeCell ref="A45:B45"/>
    <mergeCell ref="A39:B39"/>
    <mergeCell ref="A40:B40"/>
    <mergeCell ref="A41:B41"/>
    <mergeCell ref="A42:B42"/>
    <mergeCell ref="A43:B43"/>
    <mergeCell ref="D51:F51"/>
    <mergeCell ref="I51:J51"/>
    <mergeCell ref="A46:B46"/>
    <mergeCell ref="D48:F48"/>
    <mergeCell ref="I48:J48"/>
    <mergeCell ref="D49:F49"/>
    <mergeCell ref="I49:J49"/>
    <mergeCell ref="D50:F50"/>
    <mergeCell ref="I50:J50"/>
  </mergeCells>
  <conditionalFormatting sqref="D22:J22">
    <cfRule type="cellIs" priority="2" dxfId="19" operator="notEqual" stopIfTrue="1">
      <formula>SUM(D17:D21)</formula>
    </cfRule>
  </conditionalFormatting>
  <conditionalFormatting sqref="L22 L45:L46 M46">
    <cfRule type="cellIs" priority="3" dxfId="20" operator="equal" stopIfTrue="1">
      <formula>5</formula>
    </cfRule>
    <cfRule type="cellIs" priority="4" dxfId="21" operator="equal" stopIfTrue="1">
      <formula>0</formula>
    </cfRule>
  </conditionalFormatting>
  <conditionalFormatting sqref="K22">
    <cfRule type="cellIs" priority="5" dxfId="19" operator="notEqual" stopIfTrue="1">
      <formula>SUM($D$22:$I$22)-$J$22</formula>
    </cfRule>
  </conditionalFormatting>
  <conditionalFormatting sqref="E46 I46:J46">
    <cfRule type="cellIs" priority="1" dxfId="19" operator="notEqual" stopIfTrue="1">
      <formula>SUM(E41:E45)</formula>
    </cfRule>
  </conditionalFormatting>
  <dataValidations count="1">
    <dataValidation operator="notEqual" allowBlank="1" showInputMessage="1" showErrorMessage="1" sqref="D17:J21 D29:J44"/>
  </dataValidations>
  <hyperlinks>
    <hyperlink ref="F2" location="Перевірка!A1" display="Перейти до листа &quot;Перевірка&quot;"/>
    <hyperlink ref="F2:G2" location="Перелік!Область_печати" display="Перевірка"/>
    <hyperlink ref="A3:E3" location="'Форма 1'!A18" display="рядків форми № 1 „Баланс” 010,011,012  „Нематеріальні активи” "/>
  </hyperlinks>
  <printOptions/>
  <pageMargins left="0.47" right="0.24" top="0.25" bottom="0.25" header="0.31" footer="0.16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>
    <tabColor rgb="FF00B050"/>
  </sheetPr>
  <dimension ref="A4:AB117"/>
  <sheetViews>
    <sheetView zoomScale="85" zoomScaleNormal="85" zoomScalePageLayoutView="0" workbookViewId="0" topLeftCell="A8">
      <pane xSplit="4" ySplit="4" topLeftCell="S12" activePane="bottomRight" state="frozen"/>
      <selection pane="topLeft" activeCell="A8" sqref="A8"/>
      <selection pane="topRight" activeCell="E8" sqref="E8"/>
      <selection pane="bottomLeft" activeCell="A12" sqref="A12"/>
      <selection pane="bottomRight" activeCell="V26" sqref="V26"/>
    </sheetView>
  </sheetViews>
  <sheetFormatPr defaultColWidth="9.00390625" defaultRowHeight="12.75"/>
  <cols>
    <col min="1" max="1" width="19.875" style="34" customWidth="1"/>
    <col min="2" max="2" width="25.875" style="34" customWidth="1"/>
    <col min="3" max="3" width="11.125" style="35" customWidth="1"/>
    <col min="4" max="4" width="6.25390625" style="35" customWidth="1"/>
    <col min="5" max="10" width="15.625" style="35" customWidth="1"/>
    <col min="11" max="11" width="15.75390625" style="35" customWidth="1"/>
    <col min="12" max="12" width="14.625" style="35" customWidth="1"/>
    <col min="13" max="23" width="15.75390625" style="35" customWidth="1"/>
    <col min="24" max="24" width="15.75390625" style="35" hidden="1" customWidth="1"/>
    <col min="25" max="26" width="15.75390625" style="35" customWidth="1"/>
    <col min="27" max="27" width="9.125" style="35" customWidth="1"/>
    <col min="28" max="28" width="15.375" style="35" customWidth="1"/>
    <col min="29" max="16384" width="9.125" style="35" customWidth="1"/>
  </cols>
  <sheetData>
    <row r="2" ht="15" customHeight="1"/>
    <row r="4" spans="2:4" ht="20.25">
      <c r="B4" s="589" t="s">
        <v>101</v>
      </c>
      <c r="C4" s="589"/>
      <c r="D4" s="589"/>
    </row>
    <row r="5" spans="2:4" ht="15.75">
      <c r="B5" s="590" t="s">
        <v>58</v>
      </c>
      <c r="C5" s="590"/>
      <c r="D5" s="590"/>
    </row>
    <row r="6" spans="1:10" ht="12.75" customHeight="1">
      <c r="A6" s="36"/>
      <c r="B6" s="37" t="s">
        <v>102</v>
      </c>
      <c r="E6" s="38"/>
      <c r="F6" s="38"/>
      <c r="G6" s="38"/>
      <c r="H6" s="38"/>
      <c r="I6" s="38"/>
      <c r="J6" s="38"/>
    </row>
    <row r="7" spans="1:10" ht="11.25" customHeight="1">
      <c r="A7" s="36"/>
      <c r="B7" s="37"/>
      <c r="E7" s="38"/>
      <c r="F7" s="38"/>
      <c r="G7" s="38"/>
      <c r="H7" s="38"/>
      <c r="I7" s="38"/>
      <c r="J7" s="38"/>
    </row>
    <row r="8" spans="5:26" ht="84" customHeight="1">
      <c r="E8" s="119" t="s">
        <v>281</v>
      </c>
      <c r="F8" s="119" t="s">
        <v>264</v>
      </c>
      <c r="G8" s="119" t="s">
        <v>282</v>
      </c>
      <c r="H8" s="119" t="s">
        <v>263</v>
      </c>
      <c r="I8" s="120" t="s">
        <v>283</v>
      </c>
      <c r="J8" s="120" t="s">
        <v>273</v>
      </c>
      <c r="K8" s="39" t="s">
        <v>261</v>
      </c>
      <c r="L8" s="39" t="s">
        <v>262</v>
      </c>
      <c r="M8" s="39" t="s">
        <v>274</v>
      </c>
      <c r="N8" s="39" t="s">
        <v>265</v>
      </c>
      <c r="O8" s="39" t="s">
        <v>266</v>
      </c>
      <c r="P8" s="39" t="s">
        <v>24</v>
      </c>
      <c r="Q8" s="39" t="s">
        <v>267</v>
      </c>
      <c r="R8" s="39" t="s">
        <v>268</v>
      </c>
      <c r="S8" s="39" t="s">
        <v>28</v>
      </c>
      <c r="T8" s="39" t="s">
        <v>269</v>
      </c>
      <c r="U8" s="39" t="s">
        <v>29</v>
      </c>
      <c r="V8" s="39" t="s">
        <v>30</v>
      </c>
      <c r="W8" s="39" t="s">
        <v>270</v>
      </c>
      <c r="X8" s="39" t="s">
        <v>31</v>
      </c>
      <c r="Y8" s="39" t="s">
        <v>271</v>
      </c>
      <c r="Z8" s="121" t="s">
        <v>284</v>
      </c>
    </row>
    <row r="9" spans="4:26" ht="15.75" customHeight="1"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3.5" customHeight="1" thickBot="1"/>
    <row r="11" spans="1:26" ht="27" customHeight="1" thickBot="1">
      <c r="A11" s="591" t="s">
        <v>104</v>
      </c>
      <c r="B11" s="592"/>
      <c r="C11" s="593"/>
      <c r="D11" s="42" t="s">
        <v>105</v>
      </c>
      <c r="E11" s="43" t="s">
        <v>280</v>
      </c>
      <c r="F11" s="43" t="s">
        <v>280</v>
      </c>
      <c r="G11" s="43" t="s">
        <v>280</v>
      </c>
      <c r="H11" s="43" t="s">
        <v>280</v>
      </c>
      <c r="I11" s="43" t="s">
        <v>280</v>
      </c>
      <c r="J11" s="43" t="s">
        <v>280</v>
      </c>
      <c r="K11" s="43" t="s">
        <v>280</v>
      </c>
      <c r="L11" s="43" t="s">
        <v>280</v>
      </c>
      <c r="M11" s="43" t="s">
        <v>280</v>
      </c>
      <c r="N11" s="43" t="s">
        <v>280</v>
      </c>
      <c r="O11" s="43" t="s">
        <v>280</v>
      </c>
      <c r="P11" s="43" t="s">
        <v>280</v>
      </c>
      <c r="Q11" s="43" t="s">
        <v>280</v>
      </c>
      <c r="R11" s="43" t="s">
        <v>280</v>
      </c>
      <c r="S11" s="43" t="s">
        <v>280</v>
      </c>
      <c r="T11" s="43" t="s">
        <v>280</v>
      </c>
      <c r="U11" s="43" t="s">
        <v>280</v>
      </c>
      <c r="V11" s="43" t="s">
        <v>280</v>
      </c>
      <c r="W11" s="43" t="s">
        <v>280</v>
      </c>
      <c r="X11" s="43" t="s">
        <v>280</v>
      </c>
      <c r="Y11" s="43" t="s">
        <v>280</v>
      </c>
      <c r="Z11" s="43" t="s">
        <v>280</v>
      </c>
    </row>
    <row r="12" spans="1:26" ht="15.75" thickBot="1">
      <c r="A12" s="594">
        <v>1</v>
      </c>
      <c r="B12" s="595"/>
      <c r="C12" s="596"/>
      <c r="D12" s="44" t="s">
        <v>108</v>
      </c>
      <c r="E12" s="45" t="s">
        <v>110</v>
      </c>
      <c r="F12" s="45" t="s">
        <v>110</v>
      </c>
      <c r="G12" s="45" t="s">
        <v>110</v>
      </c>
      <c r="H12" s="45" t="s">
        <v>110</v>
      </c>
      <c r="I12" s="45" t="s">
        <v>110</v>
      </c>
      <c r="J12" s="45" t="s">
        <v>110</v>
      </c>
      <c r="K12" s="45" t="s">
        <v>110</v>
      </c>
      <c r="L12" s="45" t="s">
        <v>110</v>
      </c>
      <c r="M12" s="45" t="s">
        <v>110</v>
      </c>
      <c r="N12" s="45" t="s">
        <v>110</v>
      </c>
      <c r="O12" s="45" t="s">
        <v>110</v>
      </c>
      <c r="P12" s="45" t="s">
        <v>110</v>
      </c>
      <c r="Q12" s="45" t="s">
        <v>110</v>
      </c>
      <c r="R12" s="45" t="s">
        <v>110</v>
      </c>
      <c r="S12" s="45" t="s">
        <v>110</v>
      </c>
      <c r="T12" s="45" t="s">
        <v>110</v>
      </c>
      <c r="U12" s="45" t="s">
        <v>110</v>
      </c>
      <c r="V12" s="45" t="s">
        <v>110</v>
      </c>
      <c r="W12" s="45" t="s">
        <v>110</v>
      </c>
      <c r="X12" s="45" t="s">
        <v>110</v>
      </c>
      <c r="Y12" s="45" t="s">
        <v>110</v>
      </c>
      <c r="Z12" s="45" t="s">
        <v>110</v>
      </c>
    </row>
    <row r="13" spans="1:26" ht="15" customHeight="1">
      <c r="A13" s="597" t="s">
        <v>111</v>
      </c>
      <c r="B13" s="598"/>
      <c r="C13" s="599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5" customHeight="1">
      <c r="A14" s="600" t="s">
        <v>112</v>
      </c>
      <c r="B14" s="601"/>
      <c r="C14" s="602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8" ht="15" customHeight="1">
      <c r="A15" s="603" t="s">
        <v>113</v>
      </c>
      <c r="B15" s="604"/>
      <c r="C15" s="605"/>
      <c r="D15" s="48" t="s">
        <v>60</v>
      </c>
      <c r="E15" s="50">
        <f>'[1]Форма 1'!$F24</f>
        <v>6322</v>
      </c>
      <c r="F15" s="50">
        <f>'[2]Форма 1'!$F24</f>
        <v>2875</v>
      </c>
      <c r="G15" s="50">
        <f>'[3]Форма 1'!$F24</f>
        <v>2346</v>
      </c>
      <c r="H15" s="50">
        <f>'[4]Форма 1'!$F24</f>
        <v>1719</v>
      </c>
      <c r="I15" s="50">
        <f>'[5]Форма 1'!$F24</f>
        <v>322</v>
      </c>
      <c r="J15" s="50">
        <f>'[6]Форма 1'!$F24</f>
        <v>884</v>
      </c>
      <c r="K15" s="50">
        <f>'[7]Форма 1'!$F24</f>
        <v>2406</v>
      </c>
      <c r="L15" s="50">
        <f>'[8]Форма 1'!$F24</f>
        <v>369</v>
      </c>
      <c r="M15" s="50">
        <f>'[9]Форма 1'!$F24</f>
        <v>19200</v>
      </c>
      <c r="N15" s="50">
        <f>'[10]Форма 1'!$F24</f>
        <v>941</v>
      </c>
      <c r="O15" s="50">
        <f>'[11]Форма 1'!$F24</f>
        <v>271</v>
      </c>
      <c r="P15" s="50">
        <f>'[12]Форма 1'!$F24</f>
        <v>2599</v>
      </c>
      <c r="Q15" s="50">
        <f>'[13]Форма 1'!$F24</f>
        <v>3637</v>
      </c>
      <c r="R15" s="50">
        <f>'[14]Форма 1'!$F24</f>
        <v>3128</v>
      </c>
      <c r="S15" s="50">
        <f>'[15]Форма 1'!$F24</f>
        <v>3</v>
      </c>
      <c r="T15" s="50">
        <f>'[16]Форма 1'!$F24</f>
        <v>378</v>
      </c>
      <c r="U15" s="50">
        <f>'[17]Форма 1'!$F24</f>
        <v>1362</v>
      </c>
      <c r="V15" s="50">
        <f>'[18]Форма 1'!$F24</f>
        <v>902</v>
      </c>
      <c r="W15" s="50">
        <f>'[19]Форма 1'!$F24</f>
        <v>2513</v>
      </c>
      <c r="X15" s="50">
        <f>'[1]Форма 1'!$F24</f>
        <v>6322</v>
      </c>
      <c r="Y15" s="50">
        <f>'[20]Форма 1'!$F24</f>
        <v>901</v>
      </c>
      <c r="Z15" s="50">
        <f>'[21]Форма 1'!$F24</f>
        <v>19</v>
      </c>
      <c r="AB15" s="122">
        <f aca="true" t="shared" si="0" ref="AB15:AB46">SUM(E15:T15,U15:W15,Y15)</f>
        <v>53078</v>
      </c>
    </row>
    <row r="16" spans="1:28" ht="15" customHeight="1">
      <c r="A16" s="603" t="s">
        <v>114</v>
      </c>
      <c r="B16" s="604"/>
      <c r="C16" s="605"/>
      <c r="D16" s="48" t="s">
        <v>115</v>
      </c>
      <c r="E16" s="51">
        <f>'[1]Форма 1'!$F25</f>
        <v>14208</v>
      </c>
      <c r="F16" s="51">
        <f>'[2]Форма 1'!$F25</f>
        <v>4760</v>
      </c>
      <c r="G16" s="51">
        <f>'[3]Форма 1'!$F25</f>
        <v>4308</v>
      </c>
      <c r="H16" s="51">
        <f>'[4]Форма 1'!$F25</f>
        <v>8875</v>
      </c>
      <c r="I16" s="51">
        <f>'[5]Форма 1'!$F25</f>
        <v>499</v>
      </c>
      <c r="J16" s="51">
        <f>'[6]Форма 1'!$F25</f>
        <v>4656</v>
      </c>
      <c r="K16" s="51">
        <f>'[7]Форма 1'!$F25</f>
        <v>3588</v>
      </c>
      <c r="L16" s="51">
        <f>'[8]Форма 1'!$F25</f>
        <v>3358</v>
      </c>
      <c r="M16" s="51">
        <f>'[9]Форма 1'!$F25</f>
        <v>24966</v>
      </c>
      <c r="N16" s="51">
        <f>'[10]Форма 1'!$F25</f>
        <v>3787</v>
      </c>
      <c r="O16" s="51">
        <f>'[11]Форма 1'!$F25</f>
        <v>694</v>
      </c>
      <c r="P16" s="51">
        <f>'[12]Форма 1'!$F25</f>
        <v>9912</v>
      </c>
      <c r="Q16" s="51">
        <f>'[13]Форма 1'!$F25</f>
        <v>22913</v>
      </c>
      <c r="R16" s="51">
        <f>'[14]Форма 1'!$F25</f>
        <v>6879</v>
      </c>
      <c r="S16" s="51">
        <f>'[15]Форма 1'!$F25</f>
        <v>52</v>
      </c>
      <c r="T16" s="51">
        <f>'[16]Форма 1'!$F25</f>
        <v>744</v>
      </c>
      <c r="U16" s="51">
        <f>'[17]Форма 1'!$F25</f>
        <v>2450</v>
      </c>
      <c r="V16" s="51">
        <f>'[18]Форма 1'!$F25</f>
        <v>15274</v>
      </c>
      <c r="W16" s="51">
        <f>'[19]Форма 1'!$F25</f>
        <v>4002</v>
      </c>
      <c r="X16" s="51">
        <f>'[1]Форма 1'!$F25</f>
        <v>14208</v>
      </c>
      <c r="Y16" s="51">
        <f>'[20]Форма 1'!$F25</f>
        <v>1752</v>
      </c>
      <c r="Z16" s="51">
        <f>'[21]Форма 1'!$F25</f>
        <v>522</v>
      </c>
      <c r="AB16" s="122">
        <f t="shared" si="0"/>
        <v>137677</v>
      </c>
    </row>
    <row r="17" spans="1:28" ht="15">
      <c r="A17" s="603" t="s">
        <v>116</v>
      </c>
      <c r="B17" s="604"/>
      <c r="C17" s="605"/>
      <c r="D17" s="48" t="s">
        <v>117</v>
      </c>
      <c r="E17" s="51">
        <f>'[1]Форма 1'!$F26</f>
        <v>7886</v>
      </c>
      <c r="F17" s="51">
        <f>'[2]Форма 1'!$F26</f>
        <v>1885</v>
      </c>
      <c r="G17" s="51">
        <f>'[3]Форма 1'!$F26</f>
        <v>1962</v>
      </c>
      <c r="H17" s="51">
        <f>'[4]Форма 1'!$F26</f>
        <v>7156</v>
      </c>
      <c r="I17" s="51">
        <f>'[5]Форма 1'!$F26</f>
        <v>177</v>
      </c>
      <c r="J17" s="51">
        <f>'[6]Форма 1'!$F26</f>
        <v>3772</v>
      </c>
      <c r="K17" s="51">
        <f>'[7]Форма 1'!$F26</f>
        <v>1182</v>
      </c>
      <c r="L17" s="51">
        <f>'[8]Форма 1'!$F26</f>
        <v>2989</v>
      </c>
      <c r="M17" s="51">
        <f>'[9]Форма 1'!$F26</f>
        <v>5766</v>
      </c>
      <c r="N17" s="51">
        <f>'[10]Форма 1'!$F26</f>
        <v>2846</v>
      </c>
      <c r="O17" s="51">
        <f>'[11]Форма 1'!$F26</f>
        <v>423</v>
      </c>
      <c r="P17" s="51">
        <f>'[12]Форма 1'!$F26</f>
        <v>7313</v>
      </c>
      <c r="Q17" s="51">
        <f>'[13]Форма 1'!$F26</f>
        <v>19276</v>
      </c>
      <c r="R17" s="51">
        <f>'[14]Форма 1'!$F26</f>
        <v>3751</v>
      </c>
      <c r="S17" s="51">
        <f>'[15]Форма 1'!$F26</f>
        <v>49</v>
      </c>
      <c r="T17" s="51">
        <f>'[16]Форма 1'!$F26</f>
        <v>366</v>
      </c>
      <c r="U17" s="51">
        <f>'[17]Форма 1'!$F26</f>
        <v>1088</v>
      </c>
      <c r="V17" s="51">
        <f>'[18]Форма 1'!$F26</f>
        <v>14372</v>
      </c>
      <c r="W17" s="51">
        <f>'[19]Форма 1'!$F26</f>
        <v>1489</v>
      </c>
      <c r="X17" s="51">
        <f>'[1]Форма 1'!$F26</f>
        <v>7886</v>
      </c>
      <c r="Y17" s="51">
        <f>'[20]Форма 1'!$F26</f>
        <v>851</v>
      </c>
      <c r="Z17" s="51">
        <f>'[21]Форма 1'!$F26</f>
        <v>503</v>
      </c>
      <c r="AB17" s="122">
        <f t="shared" si="0"/>
        <v>84599</v>
      </c>
    </row>
    <row r="18" spans="1:28" ht="15.75" customHeight="1">
      <c r="A18" s="600" t="s">
        <v>118</v>
      </c>
      <c r="B18" s="601"/>
      <c r="C18" s="602"/>
      <c r="D18" s="48" t="s">
        <v>61</v>
      </c>
      <c r="E18" s="51">
        <f>'[1]Форма 1'!$F27</f>
        <v>911855</v>
      </c>
      <c r="F18" s="51">
        <f>'[2]Форма 1'!$F27</f>
        <v>44614</v>
      </c>
      <c r="G18" s="51">
        <f>'[3]Форма 1'!$F27</f>
        <v>304945</v>
      </c>
      <c r="H18" s="51">
        <f>'[4]Форма 1'!$F27</f>
        <v>35383</v>
      </c>
      <c r="I18" s="51">
        <f>'[5]Форма 1'!$F27</f>
        <v>81192</v>
      </c>
      <c r="J18" s="51">
        <f>'[6]Форма 1'!$F27</f>
        <v>1874565</v>
      </c>
      <c r="K18" s="51">
        <f>'[7]Форма 1'!$F27</f>
        <v>5027</v>
      </c>
      <c r="L18" s="51">
        <f>'[8]Форма 1'!$F27</f>
        <v>5385</v>
      </c>
      <c r="M18" s="51">
        <f>'[9]Форма 1'!$F27</f>
        <v>47051</v>
      </c>
      <c r="N18" s="51">
        <f>'[10]Форма 1'!$F27</f>
        <v>58612</v>
      </c>
      <c r="O18" s="51">
        <f>'[11]Форма 1'!$F27</f>
        <v>17640</v>
      </c>
      <c r="P18" s="51">
        <f>'[12]Форма 1'!$F27</f>
        <v>72426</v>
      </c>
      <c r="Q18" s="51">
        <f>'[13]Форма 1'!$F27</f>
        <v>553573</v>
      </c>
      <c r="R18" s="51">
        <f>'[14]Форма 1'!$F27</f>
        <v>139036</v>
      </c>
      <c r="S18" s="51">
        <f>'[15]Форма 1'!$F27</f>
        <v>13610</v>
      </c>
      <c r="T18" s="51">
        <f>'[16]Форма 1'!$F27</f>
        <v>7820</v>
      </c>
      <c r="U18" s="51">
        <f>'[17]Форма 1'!$F27</f>
        <v>3960</v>
      </c>
      <c r="V18" s="51">
        <f>'[18]Форма 1'!$F27</f>
        <v>43355</v>
      </c>
      <c r="W18" s="51">
        <f>'[19]Форма 1'!$F27</f>
        <v>21105</v>
      </c>
      <c r="X18" s="51">
        <f>'[1]Форма 1'!$F27</f>
        <v>911855</v>
      </c>
      <c r="Y18" s="51">
        <f>'[20]Форма 1'!$F27</f>
        <v>3458</v>
      </c>
      <c r="Z18" s="51">
        <f>'[21]Форма 1'!$F27</f>
        <v>0</v>
      </c>
      <c r="AB18" s="122">
        <f t="shared" si="0"/>
        <v>4244612</v>
      </c>
    </row>
    <row r="19" spans="1:28" ht="15.75" customHeight="1">
      <c r="A19" s="600" t="s">
        <v>119</v>
      </c>
      <c r="B19" s="601"/>
      <c r="C19" s="602"/>
      <c r="D19" s="48"/>
      <c r="E19" s="51">
        <f>'[1]Форма 1'!$F28</f>
        <v>0</v>
      </c>
      <c r="F19" s="51">
        <f>'[2]Форма 1'!$F28</f>
        <v>0</v>
      </c>
      <c r="G19" s="51">
        <f>'[3]Форма 1'!$F28</f>
        <v>0</v>
      </c>
      <c r="H19" s="51">
        <f>'[4]Форма 1'!$F28</f>
        <v>0</v>
      </c>
      <c r="I19" s="51">
        <f>'[5]Форма 1'!$F28</f>
        <v>0</v>
      </c>
      <c r="J19" s="51">
        <f>'[6]Форма 1'!$F28</f>
        <v>0</v>
      </c>
      <c r="K19" s="51">
        <f>'[7]Форма 1'!$F28</f>
        <v>0</v>
      </c>
      <c r="L19" s="51">
        <f>'[8]Форма 1'!$F28</f>
        <v>0</v>
      </c>
      <c r="M19" s="51">
        <f>'[9]Форма 1'!$F28</f>
        <v>0</v>
      </c>
      <c r="N19" s="51">
        <f>'[10]Форма 1'!$F28</f>
        <v>0</v>
      </c>
      <c r="O19" s="51">
        <f>'[11]Форма 1'!$F28</f>
        <v>0</v>
      </c>
      <c r="P19" s="51">
        <f>'[12]Форма 1'!$F28</f>
        <v>0</v>
      </c>
      <c r="Q19" s="51">
        <f>'[13]Форма 1'!$F28</f>
        <v>0</v>
      </c>
      <c r="R19" s="51">
        <f>'[14]Форма 1'!$F28</f>
        <v>0</v>
      </c>
      <c r="S19" s="51">
        <f>'[15]Форма 1'!$F28</f>
        <v>0</v>
      </c>
      <c r="T19" s="51">
        <f>'[16]Форма 1'!$F28</f>
        <v>0</v>
      </c>
      <c r="U19" s="51">
        <f>'[17]Форма 1'!$F28</f>
        <v>0</v>
      </c>
      <c r="V19" s="51" t="e">
        <f>'[18]Форма 1'!$F28</f>
        <v>#REF!</v>
      </c>
      <c r="W19" s="51">
        <f>'[19]Форма 1'!$F28</f>
        <v>0</v>
      </c>
      <c r="X19" s="51">
        <f>'[1]Форма 1'!$F28</f>
        <v>0</v>
      </c>
      <c r="Y19" s="51">
        <f>'[20]Форма 1'!$F28</f>
        <v>0</v>
      </c>
      <c r="Z19" s="51">
        <f>'[21]Форма 1'!$F28</f>
        <v>0</v>
      </c>
      <c r="AB19" s="122" t="e">
        <f t="shared" si="0"/>
        <v>#REF!</v>
      </c>
    </row>
    <row r="20" spans="1:28" ht="15">
      <c r="A20" s="603" t="s">
        <v>113</v>
      </c>
      <c r="B20" s="604"/>
      <c r="C20" s="605"/>
      <c r="D20" s="48" t="s">
        <v>62</v>
      </c>
      <c r="E20" s="50">
        <f>'[1]Форма 1'!$F29</f>
        <v>1698839</v>
      </c>
      <c r="F20" s="50">
        <f>'[2]Форма 1'!$F29</f>
        <v>1666768</v>
      </c>
      <c r="G20" s="50">
        <f>'[3]Форма 1'!$F29</f>
        <v>1553273</v>
      </c>
      <c r="H20" s="50">
        <f>'[4]Форма 1'!$F29</f>
        <v>2147025</v>
      </c>
      <c r="I20" s="50">
        <f>'[5]Форма 1'!$F29</f>
        <v>62462</v>
      </c>
      <c r="J20" s="50">
        <f>'[6]Форма 1'!$F29</f>
        <v>7424034</v>
      </c>
      <c r="K20" s="50">
        <f>'[7]Форма 1'!$F29</f>
        <v>536754</v>
      </c>
      <c r="L20" s="50">
        <f>'[8]Форма 1'!$F29</f>
        <v>579255</v>
      </c>
      <c r="M20" s="50">
        <f>'[9]Форма 1'!$F29</f>
        <v>2420210</v>
      </c>
      <c r="N20" s="50">
        <f>'[10]Форма 1'!$F29</f>
        <v>1204802</v>
      </c>
      <c r="O20" s="50">
        <f>'[11]Форма 1'!$F29</f>
        <v>322452</v>
      </c>
      <c r="P20" s="50">
        <f>'[12]Форма 1'!$F29</f>
        <v>692040</v>
      </c>
      <c r="Q20" s="50">
        <f>'[13]Форма 1'!$F29</f>
        <v>2988445</v>
      </c>
      <c r="R20" s="50">
        <f>'[14]Форма 1'!$F29</f>
        <v>718729</v>
      </c>
      <c r="S20" s="50">
        <f>'[15]Форма 1'!$F29</f>
        <v>2299</v>
      </c>
      <c r="T20" s="50">
        <f>'[16]Форма 1'!$F29</f>
        <v>769720</v>
      </c>
      <c r="U20" s="50">
        <f>'[17]Форма 1'!$F29</f>
        <v>585061</v>
      </c>
      <c r="V20" s="50">
        <f>'[18]Форма 1'!$F29</f>
        <v>1927558</v>
      </c>
      <c r="W20" s="50">
        <f>'[19]Форма 1'!$F29</f>
        <v>433769</v>
      </c>
      <c r="X20" s="50">
        <f>'[1]Форма 1'!$F29</f>
        <v>1698839</v>
      </c>
      <c r="Y20" s="50">
        <f>'[20]Форма 1'!$F29</f>
        <v>158418</v>
      </c>
      <c r="Z20" s="50">
        <f>'[21]Форма 1'!$F29</f>
        <v>2320</v>
      </c>
      <c r="AB20" s="122">
        <f t="shared" si="0"/>
        <v>27891913</v>
      </c>
    </row>
    <row r="21" spans="1:28" ht="15">
      <c r="A21" s="603" t="s">
        <v>114</v>
      </c>
      <c r="B21" s="604"/>
      <c r="C21" s="605"/>
      <c r="D21" s="48" t="s">
        <v>120</v>
      </c>
      <c r="E21" s="51">
        <f>'[1]Форма 1'!$F30</f>
        <v>9389025</v>
      </c>
      <c r="F21" s="51">
        <f>'[2]Форма 1'!$F30</f>
        <v>9741440</v>
      </c>
      <c r="G21" s="51">
        <f>'[3]Форма 1'!$F30</f>
        <v>14815237</v>
      </c>
      <c r="H21" s="51">
        <f>'[4]Форма 1'!$F30</f>
        <v>5389403</v>
      </c>
      <c r="I21" s="51">
        <f>'[5]Форма 1'!$F30</f>
        <v>121972</v>
      </c>
      <c r="J21" s="51">
        <f>'[6]Форма 1'!$F30</f>
        <v>9594435</v>
      </c>
      <c r="K21" s="51">
        <f>'[7]Форма 1'!$F30</f>
        <v>1040451</v>
      </c>
      <c r="L21" s="51">
        <f>'[8]Форма 1'!$F30</f>
        <v>5190812</v>
      </c>
      <c r="M21" s="51">
        <f>'[9]Форма 1'!$F30</f>
        <v>128651351</v>
      </c>
      <c r="N21" s="51">
        <f>'[10]Форма 1'!$F30</f>
        <v>2367490</v>
      </c>
      <c r="O21" s="51">
        <f>'[11]Форма 1'!$F30</f>
        <v>678981</v>
      </c>
      <c r="P21" s="51">
        <f>'[12]Форма 1'!$F30</f>
        <v>2702862</v>
      </c>
      <c r="Q21" s="51">
        <f>'[13]Форма 1'!$F30</f>
        <v>6925345</v>
      </c>
      <c r="R21" s="51">
        <f>'[14]Форма 1'!$F30</f>
        <v>1998423</v>
      </c>
      <c r="S21" s="51">
        <f>'[15]Форма 1'!$F30</f>
        <v>23114</v>
      </c>
      <c r="T21" s="51">
        <f>'[16]Форма 1'!$F30</f>
        <v>1576157</v>
      </c>
      <c r="U21" s="51">
        <f>'[17]Форма 1'!$F30</f>
        <v>1132587</v>
      </c>
      <c r="V21" s="51">
        <f>'[18]Форма 1'!$F30</f>
        <v>7622011</v>
      </c>
      <c r="W21" s="51">
        <f>'[19]Форма 1'!$F30</f>
        <v>1722463</v>
      </c>
      <c r="X21" s="51">
        <f>'[1]Форма 1'!$F30</f>
        <v>9389025</v>
      </c>
      <c r="Y21" s="51">
        <f>'[20]Форма 1'!$F30</f>
        <v>366801</v>
      </c>
      <c r="Z21" s="51">
        <f>'[21]Форма 1'!$F30</f>
        <v>9663</v>
      </c>
      <c r="AB21" s="122">
        <f t="shared" si="0"/>
        <v>211050360</v>
      </c>
    </row>
    <row r="22" spans="1:28" ht="15">
      <c r="A22" s="603" t="s">
        <v>116</v>
      </c>
      <c r="B22" s="604"/>
      <c r="C22" s="605"/>
      <c r="D22" s="48" t="s">
        <v>121</v>
      </c>
      <c r="E22" s="51">
        <f>'[1]Форма 1'!$F31</f>
        <v>7690186</v>
      </c>
      <c r="F22" s="51">
        <f>'[2]Форма 1'!$F31</f>
        <v>8074672</v>
      </c>
      <c r="G22" s="51">
        <f>'[3]Форма 1'!$F31</f>
        <v>13261964</v>
      </c>
      <c r="H22" s="51">
        <f>'[4]Форма 1'!$F31</f>
        <v>3242378</v>
      </c>
      <c r="I22" s="51">
        <f>'[5]Форма 1'!$F31</f>
        <v>59510</v>
      </c>
      <c r="J22" s="51">
        <f>'[6]Форма 1'!$F31</f>
        <v>2170401</v>
      </c>
      <c r="K22" s="51">
        <f>'[7]Форма 1'!$F31</f>
        <v>503697</v>
      </c>
      <c r="L22" s="51">
        <f>'[8]Форма 1'!$F31</f>
        <v>4611557</v>
      </c>
      <c r="M22" s="51">
        <f>'[9]Форма 1'!$F31</f>
        <v>126231141</v>
      </c>
      <c r="N22" s="51">
        <f>'[10]Форма 1'!$F31</f>
        <v>1162688</v>
      </c>
      <c r="O22" s="51">
        <f>'[11]Форма 1'!$F31</f>
        <v>356529</v>
      </c>
      <c r="P22" s="51">
        <f>'[12]Форма 1'!$F31</f>
        <v>2010822</v>
      </c>
      <c r="Q22" s="51">
        <f>'[13]Форма 1'!$F31</f>
        <v>3936900</v>
      </c>
      <c r="R22" s="51">
        <f>'[14]Форма 1'!$F31</f>
        <v>1279694</v>
      </c>
      <c r="S22" s="51">
        <f>'[15]Форма 1'!$F31</f>
        <v>20815</v>
      </c>
      <c r="T22" s="51">
        <f>'[16]Форма 1'!$F31</f>
        <v>806437</v>
      </c>
      <c r="U22" s="51">
        <f>'[17]Форма 1'!$F31</f>
        <v>547526</v>
      </c>
      <c r="V22" s="51">
        <f>'[18]Форма 1'!$F31</f>
        <v>5694453</v>
      </c>
      <c r="W22" s="51">
        <f>'[19]Форма 1'!$F31</f>
        <v>1288694</v>
      </c>
      <c r="X22" s="51">
        <f>'[1]Форма 1'!$F31</f>
        <v>7690186</v>
      </c>
      <c r="Y22" s="51">
        <f>'[20]Форма 1'!$F31</f>
        <v>208383</v>
      </c>
      <c r="Z22" s="51">
        <f>'[21]Форма 1'!$F31</f>
        <v>7343</v>
      </c>
      <c r="AB22" s="122">
        <f t="shared" si="0"/>
        <v>183158447</v>
      </c>
    </row>
    <row r="23" spans="1:28" ht="15">
      <c r="A23" s="606" t="s">
        <v>32</v>
      </c>
      <c r="B23" s="607"/>
      <c r="C23" s="608"/>
      <c r="D23" s="52"/>
      <c r="E23" s="51">
        <f>'[1]Форма 1'!$F32</f>
        <v>0</v>
      </c>
      <c r="F23" s="51">
        <f>'[2]Форма 1'!$F32</f>
        <v>0</v>
      </c>
      <c r="G23" s="51">
        <f>'[3]Форма 1'!$F32</f>
        <v>0</v>
      </c>
      <c r="H23" s="51">
        <f>'[4]Форма 1'!$F32</f>
        <v>0</v>
      </c>
      <c r="I23" s="51">
        <f>'[5]Форма 1'!$F32</f>
        <v>0</v>
      </c>
      <c r="J23" s="51">
        <f>'[6]Форма 1'!$F32</f>
        <v>0</v>
      </c>
      <c r="K23" s="51">
        <f>'[7]Форма 1'!$F32</f>
        <v>0</v>
      </c>
      <c r="L23" s="51">
        <f>'[8]Форма 1'!$F32</f>
        <v>0</v>
      </c>
      <c r="M23" s="51">
        <f>'[9]Форма 1'!$F32</f>
        <v>0</v>
      </c>
      <c r="N23" s="51">
        <f>'[10]Форма 1'!$F32</f>
        <v>0</v>
      </c>
      <c r="O23" s="51">
        <f>'[11]Форма 1'!$F32</f>
        <v>0</v>
      </c>
      <c r="P23" s="51">
        <f>'[12]Форма 1'!$F32</f>
        <v>0</v>
      </c>
      <c r="Q23" s="51">
        <f>'[13]Форма 1'!$F32</f>
        <v>0</v>
      </c>
      <c r="R23" s="51">
        <f>'[14]Форма 1'!$F32</f>
        <v>0</v>
      </c>
      <c r="S23" s="51">
        <f>'[15]Форма 1'!$F32</f>
        <v>0</v>
      </c>
      <c r="T23" s="51">
        <f>'[16]Форма 1'!$F32</f>
        <v>0</v>
      </c>
      <c r="U23" s="51">
        <f>'[17]Форма 1'!$F32</f>
        <v>0</v>
      </c>
      <c r="V23" s="51" t="e">
        <f>'[18]Форма 1'!$F32</f>
        <v>#REF!</v>
      </c>
      <c r="W23" s="51">
        <f>'[19]Форма 1'!$F32</f>
        <v>0</v>
      </c>
      <c r="X23" s="51">
        <f>'[1]Форма 1'!$F32</f>
        <v>0</v>
      </c>
      <c r="Y23" s="51">
        <f>'[20]Форма 1'!$F32</f>
        <v>0</v>
      </c>
      <c r="Z23" s="51">
        <f>'[21]Форма 1'!$F32</f>
        <v>0</v>
      </c>
      <c r="AB23" s="122" t="e">
        <f t="shared" si="0"/>
        <v>#REF!</v>
      </c>
    </row>
    <row r="24" spans="1:28" ht="15">
      <c r="A24" s="609" t="s">
        <v>113</v>
      </c>
      <c r="B24" s="610"/>
      <c r="C24" s="611"/>
      <c r="D24" s="52" t="s">
        <v>124</v>
      </c>
      <c r="E24" s="51">
        <f>'[1]Форма 1'!$F33</f>
        <v>0</v>
      </c>
      <c r="F24" s="51">
        <f>'[2]Форма 1'!$F33</f>
        <v>0</v>
      </c>
      <c r="G24" s="51">
        <f>'[3]Форма 1'!$F33</f>
        <v>0</v>
      </c>
      <c r="H24" s="51">
        <f>'[4]Форма 1'!$F33</f>
        <v>0</v>
      </c>
      <c r="I24" s="51">
        <f>'[5]Форма 1'!$F33</f>
        <v>0</v>
      </c>
      <c r="J24" s="51">
        <f>'[6]Форма 1'!$F33</f>
        <v>0</v>
      </c>
      <c r="K24" s="51">
        <f>'[7]Форма 1'!$F33</f>
        <v>0</v>
      </c>
      <c r="L24" s="51">
        <f>'[8]Форма 1'!$F33</f>
        <v>0</v>
      </c>
      <c r="M24" s="51">
        <f>'[9]Форма 1'!$F33</f>
        <v>0</v>
      </c>
      <c r="N24" s="51">
        <f>'[10]Форма 1'!$F33</f>
        <v>0</v>
      </c>
      <c r="O24" s="51">
        <f>'[11]Форма 1'!$F33</f>
        <v>0</v>
      </c>
      <c r="P24" s="51">
        <f>'[12]Форма 1'!$F33</f>
        <v>0</v>
      </c>
      <c r="Q24" s="51">
        <f>'[13]Форма 1'!$F33</f>
        <v>0</v>
      </c>
      <c r="R24" s="51">
        <f>'[14]Форма 1'!$F33</f>
        <v>0</v>
      </c>
      <c r="S24" s="51">
        <f>'[15]Форма 1'!$F33</f>
        <v>0</v>
      </c>
      <c r="T24" s="51">
        <f>'[16]Форма 1'!$F33</f>
        <v>0</v>
      </c>
      <c r="U24" s="51">
        <f>'[17]Форма 1'!$F33</f>
        <v>0</v>
      </c>
      <c r="V24" s="51">
        <f>'[18]Форма 1'!$F33</f>
        <v>0</v>
      </c>
      <c r="W24" s="51">
        <f>'[19]Форма 1'!$F33</f>
        <v>0</v>
      </c>
      <c r="X24" s="51">
        <f>'[1]Форма 1'!$F33</f>
        <v>0</v>
      </c>
      <c r="Y24" s="51">
        <f>'[20]Форма 1'!$F33</f>
        <v>0</v>
      </c>
      <c r="Z24" s="51">
        <f>'[21]Форма 1'!$F33</f>
        <v>0</v>
      </c>
      <c r="AB24" s="122">
        <f t="shared" si="0"/>
        <v>0</v>
      </c>
    </row>
    <row r="25" spans="1:28" ht="15">
      <c r="A25" s="609" t="s">
        <v>114</v>
      </c>
      <c r="B25" s="610"/>
      <c r="C25" s="611"/>
      <c r="D25" s="52" t="s">
        <v>125</v>
      </c>
      <c r="E25" s="51">
        <f>'[1]Форма 1'!$F34</f>
        <v>0</v>
      </c>
      <c r="F25" s="51">
        <f>'[2]Форма 1'!$F34</f>
        <v>0</v>
      </c>
      <c r="G25" s="51">
        <f>'[3]Форма 1'!$F34</f>
        <v>0</v>
      </c>
      <c r="H25" s="51">
        <f>'[4]Форма 1'!$F34</f>
        <v>0</v>
      </c>
      <c r="I25" s="51">
        <f>'[5]Форма 1'!$F34</f>
        <v>0</v>
      </c>
      <c r="J25" s="51">
        <f>'[6]Форма 1'!$F34</f>
        <v>0</v>
      </c>
      <c r="K25" s="51">
        <f>'[7]Форма 1'!$F34</f>
        <v>0</v>
      </c>
      <c r="L25" s="51">
        <f>'[8]Форма 1'!$F34</f>
        <v>0</v>
      </c>
      <c r="M25" s="51">
        <f>'[9]Форма 1'!$F34</f>
        <v>0</v>
      </c>
      <c r="N25" s="51">
        <f>'[10]Форма 1'!$F34</f>
        <v>0</v>
      </c>
      <c r="O25" s="51">
        <f>'[11]Форма 1'!$F34</f>
        <v>0</v>
      </c>
      <c r="P25" s="51">
        <f>'[12]Форма 1'!$F34</f>
        <v>0</v>
      </c>
      <c r="Q25" s="51">
        <f>'[13]Форма 1'!$F34</f>
        <v>0</v>
      </c>
      <c r="R25" s="51">
        <f>'[14]Форма 1'!$F34</f>
        <v>0</v>
      </c>
      <c r="S25" s="51">
        <f>'[15]Форма 1'!$F34</f>
        <v>0</v>
      </c>
      <c r="T25" s="51">
        <f>'[16]Форма 1'!$F34</f>
        <v>0</v>
      </c>
      <c r="U25" s="51">
        <f>'[17]Форма 1'!$F34</f>
        <v>0</v>
      </c>
      <c r="V25" s="51" t="e">
        <f>'[18]Форма 1'!$F34</f>
        <v>#REF!</v>
      </c>
      <c r="W25" s="51">
        <f>'[19]Форма 1'!$F34</f>
        <v>0</v>
      </c>
      <c r="X25" s="51">
        <f>'[1]Форма 1'!$F34</f>
        <v>0</v>
      </c>
      <c r="Y25" s="51">
        <f>'[20]Форма 1'!$F34</f>
        <v>0</v>
      </c>
      <c r="Z25" s="51">
        <f>'[21]Форма 1'!$F34</f>
        <v>0</v>
      </c>
      <c r="AB25" s="122" t="e">
        <f t="shared" si="0"/>
        <v>#REF!</v>
      </c>
    </row>
    <row r="26" spans="1:28" ht="15">
      <c r="A26" s="609" t="s">
        <v>116</v>
      </c>
      <c r="B26" s="610"/>
      <c r="C26" s="611"/>
      <c r="D26" s="52" t="s">
        <v>127</v>
      </c>
      <c r="E26" s="51">
        <f>'[1]Форма 1'!$F35</f>
        <v>0</v>
      </c>
      <c r="F26" s="51">
        <f>'[2]Форма 1'!$F35</f>
        <v>0</v>
      </c>
      <c r="G26" s="51">
        <f>'[3]Форма 1'!$F35</f>
        <v>0</v>
      </c>
      <c r="H26" s="51">
        <f>'[4]Форма 1'!$F35</f>
        <v>0</v>
      </c>
      <c r="I26" s="51">
        <f>'[5]Форма 1'!$F35</f>
        <v>0</v>
      </c>
      <c r="J26" s="51">
        <f>'[6]Форма 1'!$F35</f>
        <v>0</v>
      </c>
      <c r="K26" s="51">
        <f>'[7]Форма 1'!$F35</f>
        <v>0</v>
      </c>
      <c r="L26" s="51">
        <f>'[8]Форма 1'!$F35</f>
        <v>0</v>
      </c>
      <c r="M26" s="51">
        <f>'[9]Форма 1'!$F35</f>
        <v>0</v>
      </c>
      <c r="N26" s="51">
        <f>'[10]Форма 1'!$F35</f>
        <v>0</v>
      </c>
      <c r="O26" s="51">
        <f>'[11]Форма 1'!$F35</f>
        <v>0</v>
      </c>
      <c r="P26" s="51">
        <f>'[12]Форма 1'!$F35</f>
        <v>0</v>
      </c>
      <c r="Q26" s="51">
        <f>'[13]Форма 1'!$F35</f>
        <v>0</v>
      </c>
      <c r="R26" s="51">
        <f>'[14]Форма 1'!$F35</f>
        <v>0</v>
      </c>
      <c r="S26" s="51">
        <f>'[15]Форма 1'!$F35</f>
        <v>0</v>
      </c>
      <c r="T26" s="51">
        <f>'[16]Форма 1'!$F35</f>
        <v>0</v>
      </c>
      <c r="U26" s="51">
        <f>'[17]Форма 1'!$F35</f>
        <v>0</v>
      </c>
      <c r="V26" s="51" t="e">
        <f>'[18]Форма 1'!$F35</f>
        <v>#REF!</v>
      </c>
      <c r="W26" s="51">
        <f>'[19]Форма 1'!$F35</f>
        <v>0</v>
      </c>
      <c r="X26" s="51">
        <f>'[1]Форма 1'!$F35</f>
        <v>0</v>
      </c>
      <c r="Y26" s="51">
        <f>'[20]Форма 1'!$F35</f>
        <v>0</v>
      </c>
      <c r="Z26" s="51">
        <f>'[21]Форма 1'!$F35</f>
        <v>0</v>
      </c>
      <c r="AB26" s="122" t="e">
        <f t="shared" si="0"/>
        <v>#REF!</v>
      </c>
    </row>
    <row r="27" spans="1:28" ht="17.25" customHeight="1">
      <c r="A27" s="600" t="s">
        <v>128</v>
      </c>
      <c r="B27" s="601"/>
      <c r="C27" s="602"/>
      <c r="D27" s="48"/>
      <c r="E27" s="51">
        <f>'[1]Форма 1'!$F36</f>
        <v>0</v>
      </c>
      <c r="F27" s="51">
        <f>'[2]Форма 1'!$F36</f>
        <v>0</v>
      </c>
      <c r="G27" s="51">
        <f>'[3]Форма 1'!$F36</f>
        <v>0</v>
      </c>
      <c r="H27" s="51">
        <f>'[4]Форма 1'!$F36</f>
        <v>0</v>
      </c>
      <c r="I27" s="51">
        <f>'[5]Форма 1'!$F36</f>
        <v>0</v>
      </c>
      <c r="J27" s="51">
        <f>'[6]Форма 1'!$F36</f>
        <v>0</v>
      </c>
      <c r="K27" s="51">
        <f>'[7]Форма 1'!$F36</f>
        <v>0</v>
      </c>
      <c r="L27" s="51">
        <f>'[8]Форма 1'!$F36</f>
        <v>0</v>
      </c>
      <c r="M27" s="51">
        <f>'[9]Форма 1'!$F36</f>
        <v>0</v>
      </c>
      <c r="N27" s="51">
        <f>'[10]Форма 1'!$F36</f>
        <v>0</v>
      </c>
      <c r="O27" s="51">
        <f>'[11]Форма 1'!$F36</f>
        <v>0</v>
      </c>
      <c r="P27" s="51">
        <f>'[12]Форма 1'!$F36</f>
        <v>0</v>
      </c>
      <c r="Q27" s="51">
        <f>'[13]Форма 1'!$F36</f>
        <v>0</v>
      </c>
      <c r="R27" s="51">
        <f>'[14]Форма 1'!$F36</f>
        <v>0</v>
      </c>
      <c r="S27" s="51">
        <f>'[15]Форма 1'!$F36</f>
        <v>0</v>
      </c>
      <c r="T27" s="51">
        <f>'[16]Форма 1'!$F36</f>
        <v>0</v>
      </c>
      <c r="U27" s="51">
        <f>'[17]Форма 1'!$F36</f>
        <v>0</v>
      </c>
      <c r="V27" s="51" t="e">
        <f>'[18]Форма 1'!$F36</f>
        <v>#REF!</v>
      </c>
      <c r="W27" s="51">
        <f>'[19]Форма 1'!$F36</f>
        <v>0</v>
      </c>
      <c r="X27" s="51">
        <f>'[1]Форма 1'!$F36</f>
        <v>0</v>
      </c>
      <c r="Y27" s="51">
        <f>'[20]Форма 1'!$F36</f>
        <v>0</v>
      </c>
      <c r="Z27" s="51">
        <f>'[21]Форма 1'!$F36</f>
        <v>0</v>
      </c>
      <c r="AB27" s="122" t="e">
        <f t="shared" si="0"/>
        <v>#REF!</v>
      </c>
    </row>
    <row r="28" spans="1:28" ht="24" customHeight="1">
      <c r="A28" s="603" t="s">
        <v>129</v>
      </c>
      <c r="B28" s="604"/>
      <c r="C28" s="605"/>
      <c r="D28" s="48" t="s">
        <v>63</v>
      </c>
      <c r="E28" s="51">
        <f>'[1]Форма 1'!$F37</f>
        <v>1</v>
      </c>
      <c r="F28" s="51">
        <f>'[2]Форма 1'!$F37</f>
        <v>0</v>
      </c>
      <c r="G28" s="51">
        <f>'[3]Форма 1'!$F37</f>
        <v>203346</v>
      </c>
      <c r="H28" s="51">
        <f>'[4]Форма 1'!$F37</f>
        <v>0</v>
      </c>
      <c r="I28" s="51">
        <f>'[5]Форма 1'!$F37</f>
        <v>0</v>
      </c>
      <c r="J28" s="51">
        <f>'[6]Форма 1'!$F37</f>
        <v>0</v>
      </c>
      <c r="K28" s="51">
        <f>'[7]Форма 1'!$F37</f>
        <v>0</v>
      </c>
      <c r="L28" s="51">
        <f>'[8]Форма 1'!$F37</f>
        <v>0</v>
      </c>
      <c r="M28" s="51">
        <f>'[9]Форма 1'!$F37</f>
        <v>8243</v>
      </c>
      <c r="N28" s="51">
        <f>'[10]Форма 1'!$F37</f>
        <v>0</v>
      </c>
      <c r="O28" s="51">
        <f>'[11]Форма 1'!$F37</f>
        <v>0</v>
      </c>
      <c r="P28" s="51">
        <f>'[12]Форма 1'!$F37</f>
        <v>410</v>
      </c>
      <c r="Q28" s="51">
        <f>'[13]Форма 1'!$F37</f>
        <v>9163</v>
      </c>
      <c r="R28" s="51">
        <f>'[14]Форма 1'!$F37</f>
        <v>4636</v>
      </c>
      <c r="S28" s="51">
        <f>'[15]Форма 1'!$F37</f>
        <v>0</v>
      </c>
      <c r="T28" s="51">
        <f>'[16]Форма 1'!$F37</f>
        <v>0</v>
      </c>
      <c r="U28" s="51">
        <f>'[17]Форма 1'!$F37</f>
        <v>0</v>
      </c>
      <c r="V28" s="51" t="e">
        <f>'[18]Форма 1'!$F37</f>
        <v>#REF!</v>
      </c>
      <c r="W28" s="51">
        <f>'[19]Форма 1'!$F37</f>
        <v>0</v>
      </c>
      <c r="X28" s="51">
        <f>'[1]Форма 1'!$F37</f>
        <v>1</v>
      </c>
      <c r="Y28" s="51">
        <f>'[20]Форма 1'!$F37</f>
        <v>0</v>
      </c>
      <c r="Z28" s="51">
        <f>'[21]Форма 1'!$F37</f>
        <v>7052664</v>
      </c>
      <c r="AB28" s="122" t="e">
        <f t="shared" si="0"/>
        <v>#REF!</v>
      </c>
    </row>
    <row r="29" spans="1:28" ht="18" customHeight="1">
      <c r="A29" s="603" t="s">
        <v>130</v>
      </c>
      <c r="B29" s="604"/>
      <c r="C29" s="605"/>
      <c r="D29" s="48" t="s">
        <v>131</v>
      </c>
      <c r="E29" s="51">
        <f>'[1]Форма 1'!$F38</f>
        <v>114</v>
      </c>
      <c r="F29" s="51">
        <f>'[2]Форма 1'!$F38</f>
        <v>0</v>
      </c>
      <c r="G29" s="51">
        <f>'[3]Форма 1'!$F38</f>
        <v>0</v>
      </c>
      <c r="H29" s="51">
        <f>'[4]Форма 1'!$F38</f>
        <v>0</v>
      </c>
      <c r="I29" s="51">
        <f>'[5]Форма 1'!$F38</f>
        <v>0</v>
      </c>
      <c r="J29" s="51">
        <f>'[6]Форма 1'!$F38</f>
        <v>54567</v>
      </c>
      <c r="K29" s="51">
        <f>'[7]Форма 1'!$F38</f>
        <v>80</v>
      </c>
      <c r="L29" s="51">
        <f>'[8]Форма 1'!$F38</f>
        <v>0</v>
      </c>
      <c r="M29" s="51">
        <f>'[9]Форма 1'!$F38</f>
        <v>0</v>
      </c>
      <c r="N29" s="51">
        <f>'[10]Форма 1'!$F38</f>
        <v>1849</v>
      </c>
      <c r="O29" s="51">
        <f>'[11]Форма 1'!$F38</f>
        <v>231</v>
      </c>
      <c r="P29" s="51">
        <f>'[12]Форма 1'!$F38</f>
        <v>0</v>
      </c>
      <c r="Q29" s="51">
        <f>'[13]Форма 1'!$F38</f>
        <v>7365</v>
      </c>
      <c r="R29" s="51">
        <f>'[14]Форма 1'!$F38</f>
        <v>124</v>
      </c>
      <c r="S29" s="51">
        <f>'[15]Форма 1'!$F38</f>
        <v>56278</v>
      </c>
      <c r="T29" s="51">
        <f>'[16]Форма 1'!$F38</f>
        <v>0</v>
      </c>
      <c r="U29" s="51">
        <f>'[17]Форма 1'!$F38</f>
        <v>0</v>
      </c>
      <c r="V29" s="51">
        <f>'[18]Форма 1'!$F38</f>
        <v>13509</v>
      </c>
      <c r="W29" s="51">
        <f>'[19]Форма 1'!$F38</f>
        <v>52</v>
      </c>
      <c r="X29" s="51">
        <f>'[1]Форма 1'!$F38</f>
        <v>114</v>
      </c>
      <c r="Y29" s="51">
        <f>'[20]Форма 1'!$F38</f>
        <v>0</v>
      </c>
      <c r="Z29" s="51">
        <f>'[21]Форма 1'!$F38</f>
        <v>38</v>
      </c>
      <c r="AB29" s="122">
        <f t="shared" si="0"/>
        <v>134169</v>
      </c>
    </row>
    <row r="30" spans="1:28" ht="16.5" customHeight="1">
      <c r="A30" s="600" t="s">
        <v>132</v>
      </c>
      <c r="B30" s="601"/>
      <c r="C30" s="602"/>
      <c r="D30" s="48" t="s">
        <v>64</v>
      </c>
      <c r="E30" s="51">
        <f>'[1]Форма 1'!$F39</f>
        <v>83350</v>
      </c>
      <c r="F30" s="51">
        <f>'[2]Форма 1'!$F39</f>
        <v>39</v>
      </c>
      <c r="G30" s="51">
        <f>'[3]Форма 1'!$F39</f>
        <v>44</v>
      </c>
      <c r="H30" s="51">
        <f>'[4]Форма 1'!$F39</f>
        <v>389254</v>
      </c>
      <c r="I30" s="51">
        <f>'[5]Форма 1'!$F39</f>
        <v>0</v>
      </c>
      <c r="J30" s="51">
        <f>'[6]Форма 1'!$F39</f>
        <v>0</v>
      </c>
      <c r="K30" s="51">
        <f>'[7]Форма 1'!$F39</f>
        <v>644</v>
      </c>
      <c r="L30" s="51">
        <f>'[8]Форма 1'!$F39</f>
        <v>364</v>
      </c>
      <c r="M30" s="51">
        <f>'[9]Форма 1'!$F39</f>
        <v>358</v>
      </c>
      <c r="N30" s="51">
        <f>'[10]Форма 1'!$F39</f>
        <v>10029</v>
      </c>
      <c r="O30" s="51">
        <f>'[11]Форма 1'!$F39</f>
        <v>0</v>
      </c>
      <c r="P30" s="51">
        <f>'[12]Форма 1'!$F39</f>
        <v>4</v>
      </c>
      <c r="Q30" s="51">
        <f>'[13]Форма 1'!$F39</f>
        <v>99</v>
      </c>
      <c r="R30" s="51">
        <f>'[14]Форма 1'!$F39</f>
        <v>13133</v>
      </c>
      <c r="S30" s="51">
        <f>'[15]Форма 1'!$F39</f>
        <v>112</v>
      </c>
      <c r="T30" s="51">
        <f>'[16]Форма 1'!$F39</f>
        <v>42</v>
      </c>
      <c r="U30" s="51">
        <f>'[17]Форма 1'!$F39</f>
        <v>236</v>
      </c>
      <c r="V30" s="51">
        <f>'[18]Форма 1'!$F39</f>
        <v>1786</v>
      </c>
      <c r="W30" s="51">
        <f>'[19]Форма 1'!$F39</f>
        <v>0</v>
      </c>
      <c r="X30" s="51">
        <f>'[1]Форма 1'!$F39</f>
        <v>83350</v>
      </c>
      <c r="Y30" s="51">
        <f>'[20]Форма 1'!$F39</f>
        <v>0</v>
      </c>
      <c r="Z30" s="51">
        <f>'[21]Форма 1'!$F39</f>
        <v>0</v>
      </c>
      <c r="AB30" s="122">
        <f t="shared" si="0"/>
        <v>499494</v>
      </c>
    </row>
    <row r="31" spans="1:28" ht="28.5" customHeight="1">
      <c r="A31" s="600" t="s">
        <v>7</v>
      </c>
      <c r="B31" s="601"/>
      <c r="C31" s="602"/>
      <c r="D31" s="88" t="s">
        <v>65</v>
      </c>
      <c r="E31" s="51">
        <f>'[1]Форма 1'!$F40</f>
        <v>1032</v>
      </c>
      <c r="F31" s="51">
        <f>'[2]Форма 1'!$F40</f>
        <v>3639</v>
      </c>
      <c r="G31" s="51">
        <f>'[3]Форма 1'!$F40</f>
        <v>0</v>
      </c>
      <c r="H31" s="51">
        <f>'[4]Форма 1'!$F40</f>
        <v>90</v>
      </c>
      <c r="I31" s="51">
        <f>'[5]Форма 1'!$F40</f>
        <v>2609</v>
      </c>
      <c r="J31" s="51">
        <f>'[6]Форма 1'!$F40</f>
        <v>0</v>
      </c>
      <c r="K31" s="51">
        <f>'[7]Форма 1'!$F40</f>
        <v>4185</v>
      </c>
      <c r="L31" s="51">
        <f>'[8]Форма 1'!$F40</f>
        <v>0</v>
      </c>
      <c r="M31" s="51">
        <f>'[9]Форма 1'!$F40</f>
        <v>0</v>
      </c>
      <c r="N31" s="51">
        <f>'[10]Форма 1'!$F40</f>
        <v>0</v>
      </c>
      <c r="O31" s="51">
        <f>'[11]Форма 1'!$F40</f>
        <v>0</v>
      </c>
      <c r="P31" s="51">
        <f>'[12]Форма 1'!$F40</f>
        <v>359</v>
      </c>
      <c r="Q31" s="51">
        <f>'[13]Форма 1'!$F40</f>
        <v>116</v>
      </c>
      <c r="R31" s="51">
        <f>'[14]Форма 1'!$F40</f>
        <v>1763</v>
      </c>
      <c r="S31" s="51">
        <f>'[15]Форма 1'!$F40</f>
        <v>2056</v>
      </c>
      <c r="T31" s="51">
        <f>'[16]Форма 1'!$F40</f>
        <v>0</v>
      </c>
      <c r="U31" s="51">
        <f>'[17]Форма 1'!$F40</f>
        <v>0</v>
      </c>
      <c r="V31" s="51">
        <f>'[18]Форма 1'!$F40</f>
        <v>0</v>
      </c>
      <c r="W31" s="51">
        <f>'[19]Форма 1'!$F40</f>
        <v>0</v>
      </c>
      <c r="X31" s="51">
        <f>'[1]Форма 1'!$F40</f>
        <v>1032</v>
      </c>
      <c r="Y31" s="51">
        <f>'[20]Форма 1'!$F40</f>
        <v>1074</v>
      </c>
      <c r="Z31" s="51">
        <f>'[21]Форма 1'!$F40</f>
        <v>0</v>
      </c>
      <c r="AB31" s="122">
        <f t="shared" si="0"/>
        <v>16923</v>
      </c>
    </row>
    <row r="32" spans="1:28" ht="16.5" customHeight="1">
      <c r="A32" s="615" t="s">
        <v>10</v>
      </c>
      <c r="B32" s="616"/>
      <c r="C32" s="617"/>
      <c r="D32" s="88" t="s">
        <v>8</v>
      </c>
      <c r="E32" s="51">
        <f>'[1]Форма 1'!$F41</f>
        <v>3919</v>
      </c>
      <c r="F32" s="51">
        <f>'[2]Форма 1'!$F41</f>
        <v>7177</v>
      </c>
      <c r="G32" s="51">
        <f>'[3]Форма 1'!$F41</f>
        <v>0</v>
      </c>
      <c r="H32" s="51">
        <f>'[4]Форма 1'!$F41</f>
        <v>309</v>
      </c>
      <c r="I32" s="51">
        <f>'[5]Форма 1'!$F41</f>
        <v>4777</v>
      </c>
      <c r="J32" s="51">
        <f>'[6]Форма 1'!$F41</f>
        <v>0</v>
      </c>
      <c r="K32" s="51">
        <f>'[7]Форма 1'!$F41</f>
        <v>10838</v>
      </c>
      <c r="L32" s="51">
        <f>'[8]Форма 1'!$F41</f>
        <v>0</v>
      </c>
      <c r="M32" s="51">
        <f>'[9]Форма 1'!$F41</f>
        <v>0</v>
      </c>
      <c r="N32" s="51">
        <f>'[10]Форма 1'!$F41</f>
        <v>0</v>
      </c>
      <c r="O32" s="51">
        <f>'[11]Форма 1'!$F41</f>
        <v>0</v>
      </c>
      <c r="P32" s="51">
        <f>'[12]Форма 1'!$F41</f>
        <v>603</v>
      </c>
      <c r="Q32" s="51">
        <f>'[13]Форма 1'!$F41</f>
        <v>121</v>
      </c>
      <c r="R32" s="51">
        <f>'[14]Форма 1'!$F41</f>
        <v>2815</v>
      </c>
      <c r="S32" s="51">
        <f>'[15]Форма 1'!$F41</f>
        <v>3653</v>
      </c>
      <c r="T32" s="51">
        <f>'[16]Форма 1'!$F41</f>
        <v>0</v>
      </c>
      <c r="U32" s="51">
        <f>'[17]Форма 1'!$F41</f>
        <v>0</v>
      </c>
      <c r="V32" s="51" t="e">
        <f>'[18]Форма 1'!$F41</f>
        <v>#REF!</v>
      </c>
      <c r="W32" s="51">
        <f>'[19]Форма 1'!$F41</f>
        <v>0</v>
      </c>
      <c r="X32" s="51">
        <f>'[1]Форма 1'!$F41</f>
        <v>3919</v>
      </c>
      <c r="Y32" s="51">
        <f>'[20]Форма 1'!$F41</f>
        <v>2444</v>
      </c>
      <c r="Z32" s="51">
        <f>'[21]Форма 1'!$F41</f>
        <v>0</v>
      </c>
      <c r="AB32" s="122" t="e">
        <f t="shared" si="0"/>
        <v>#REF!</v>
      </c>
    </row>
    <row r="33" spans="1:28" ht="16.5" customHeight="1">
      <c r="A33" s="615" t="s">
        <v>11</v>
      </c>
      <c r="B33" s="616"/>
      <c r="C33" s="617"/>
      <c r="D33" s="88" t="s">
        <v>9</v>
      </c>
      <c r="E33" s="51">
        <f>'[1]Форма 1'!$F42</f>
        <v>2887</v>
      </c>
      <c r="F33" s="51">
        <f>'[2]Форма 1'!$F42</f>
        <v>3538</v>
      </c>
      <c r="G33" s="51">
        <f>'[3]Форма 1'!$F42</f>
        <v>0</v>
      </c>
      <c r="H33" s="51">
        <f>'[4]Форма 1'!$F42</f>
        <v>219</v>
      </c>
      <c r="I33" s="51">
        <f>'[5]Форма 1'!$F42</f>
        <v>2168</v>
      </c>
      <c r="J33" s="51">
        <f>'[6]Форма 1'!$F42</f>
        <v>0</v>
      </c>
      <c r="K33" s="51">
        <f>'[7]Форма 1'!$F42</f>
        <v>6653</v>
      </c>
      <c r="L33" s="51">
        <f>'[8]Форма 1'!$F42</f>
        <v>0</v>
      </c>
      <c r="M33" s="51">
        <f>'[9]Форма 1'!$F42</f>
        <v>0</v>
      </c>
      <c r="N33" s="51">
        <f>'[10]Форма 1'!$F42</f>
        <v>0</v>
      </c>
      <c r="O33" s="51">
        <f>'[11]Форма 1'!$F42</f>
        <v>0</v>
      </c>
      <c r="P33" s="51">
        <f>'[12]Форма 1'!$F42</f>
        <v>244</v>
      </c>
      <c r="Q33" s="51">
        <f>'[13]Форма 1'!$F42</f>
        <v>5</v>
      </c>
      <c r="R33" s="51">
        <f>'[14]Форма 1'!$F42</f>
        <v>1052</v>
      </c>
      <c r="S33" s="51">
        <f>'[15]Форма 1'!$F42</f>
        <v>1597</v>
      </c>
      <c r="T33" s="51">
        <f>'[16]Форма 1'!$F42</f>
        <v>0</v>
      </c>
      <c r="U33" s="51">
        <f>'[17]Форма 1'!$F42</f>
        <v>0</v>
      </c>
      <c r="V33" s="51" t="e">
        <f>'[18]Форма 1'!$F42</f>
        <v>#REF!</v>
      </c>
      <c r="W33" s="51">
        <f>'[19]Форма 1'!$F42</f>
        <v>0</v>
      </c>
      <c r="X33" s="51">
        <f>'[1]Форма 1'!$F42</f>
        <v>2887</v>
      </c>
      <c r="Y33" s="51">
        <f>'[20]Форма 1'!$F42</f>
        <v>1370</v>
      </c>
      <c r="Z33" s="51">
        <f>'[21]Форма 1'!$F42</f>
        <v>0</v>
      </c>
      <c r="AB33" s="122" t="e">
        <f t="shared" si="0"/>
        <v>#REF!</v>
      </c>
    </row>
    <row r="34" spans="1:28" ht="17.25" customHeight="1">
      <c r="A34" s="600" t="s">
        <v>133</v>
      </c>
      <c r="B34" s="601"/>
      <c r="C34" s="602"/>
      <c r="D34" s="48" t="s">
        <v>66</v>
      </c>
      <c r="E34" s="51">
        <f>'[1]Форма 1'!$F43</f>
        <v>190714</v>
      </c>
      <c r="F34" s="51">
        <f>'[2]Форма 1'!$F43</f>
        <v>0</v>
      </c>
      <c r="G34" s="51">
        <f>'[3]Форма 1'!$F43</f>
        <v>0</v>
      </c>
      <c r="H34" s="51">
        <f>'[4]Форма 1'!$F43</f>
        <v>34626</v>
      </c>
      <c r="I34" s="51">
        <f>'[5]Форма 1'!$F43</f>
        <v>0</v>
      </c>
      <c r="J34" s="51">
        <f>'[6]Форма 1'!$F43</f>
        <v>0</v>
      </c>
      <c r="K34" s="51">
        <f>'[7]Форма 1'!$F43</f>
        <v>0</v>
      </c>
      <c r="L34" s="51">
        <f>'[8]Форма 1'!$F43</f>
        <v>0</v>
      </c>
      <c r="M34" s="51">
        <f>'[9]Форма 1'!$F43</f>
        <v>0</v>
      </c>
      <c r="N34" s="51">
        <f>'[10]Форма 1'!$F43</f>
        <v>86243</v>
      </c>
      <c r="O34" s="51">
        <f>'[11]Форма 1'!$F43</f>
        <v>4428</v>
      </c>
      <c r="P34" s="51">
        <f>'[12]Форма 1'!$F43</f>
        <v>36966</v>
      </c>
      <c r="Q34" s="51">
        <f>'[13]Форма 1'!$F43</f>
        <v>52494</v>
      </c>
      <c r="R34" s="51">
        <f>'[14]Форма 1'!$F43</f>
        <v>0</v>
      </c>
      <c r="S34" s="51">
        <f>'[15]Форма 1'!$F43</f>
        <v>0</v>
      </c>
      <c r="T34" s="51">
        <f>'[16]Форма 1'!$F43</f>
        <v>0</v>
      </c>
      <c r="U34" s="51">
        <f>'[17]Форма 1'!$F43</f>
        <v>0</v>
      </c>
      <c r="V34" s="51" t="e">
        <f>'[18]Форма 1'!$F43</f>
        <v>#REF!</v>
      </c>
      <c r="W34" s="51">
        <f>'[19]Форма 1'!$F43</f>
        <v>0</v>
      </c>
      <c r="X34" s="51">
        <f>'[1]Форма 1'!$F43</f>
        <v>190714</v>
      </c>
      <c r="Y34" s="51">
        <f>'[20]Форма 1'!$F43</f>
        <v>0</v>
      </c>
      <c r="Z34" s="51">
        <f>'[21]Форма 1'!$F43</f>
        <v>172</v>
      </c>
      <c r="AB34" s="122" t="e">
        <f t="shared" si="0"/>
        <v>#REF!</v>
      </c>
    </row>
    <row r="35" spans="1:28" ht="17.25" customHeight="1">
      <c r="A35" s="618" t="s">
        <v>53</v>
      </c>
      <c r="B35" s="619"/>
      <c r="C35" s="619"/>
      <c r="D35" s="48" t="s">
        <v>67</v>
      </c>
      <c r="E35" s="51">
        <f>'[1]Форма 1'!$F44</f>
        <v>0</v>
      </c>
      <c r="F35" s="51">
        <f>'[2]Форма 1'!$F44</f>
        <v>0</v>
      </c>
      <c r="G35" s="51">
        <f>'[3]Форма 1'!$F44</f>
        <v>0</v>
      </c>
      <c r="H35" s="51">
        <f>'[4]Форма 1'!$F44</f>
        <v>0</v>
      </c>
      <c r="I35" s="51">
        <f>'[5]Форма 1'!$F44</f>
        <v>0</v>
      </c>
      <c r="J35" s="51">
        <f>'[6]Форма 1'!$F44</f>
        <v>0</v>
      </c>
      <c r="K35" s="51">
        <f>'[7]Форма 1'!$F44</f>
        <v>0</v>
      </c>
      <c r="L35" s="51">
        <f>'[8]Форма 1'!$F44</f>
        <v>0</v>
      </c>
      <c r="M35" s="51">
        <f>'[9]Форма 1'!$F44</f>
        <v>0</v>
      </c>
      <c r="N35" s="51">
        <f>'[10]Форма 1'!$F44</f>
        <v>0</v>
      </c>
      <c r="O35" s="51">
        <f>'[11]Форма 1'!$F44</f>
        <v>0</v>
      </c>
      <c r="P35" s="51">
        <f>'[12]Форма 1'!$F44</f>
        <v>0</v>
      </c>
      <c r="Q35" s="51">
        <f>'[13]Форма 1'!$F44</f>
        <v>0</v>
      </c>
      <c r="R35" s="51">
        <f>'[14]Форма 1'!$F44</f>
        <v>0</v>
      </c>
      <c r="S35" s="51">
        <f>'[15]Форма 1'!$F44</f>
        <v>0</v>
      </c>
      <c r="T35" s="51">
        <f>'[16]Форма 1'!$F44</f>
        <v>0</v>
      </c>
      <c r="U35" s="51">
        <f>'[17]Форма 1'!$F44</f>
        <v>0</v>
      </c>
      <c r="V35" s="51" t="e">
        <f>'[18]Форма 1'!$F44</f>
        <v>#REF!</v>
      </c>
      <c r="W35" s="51">
        <f>'[19]Форма 1'!$F44</f>
        <v>0</v>
      </c>
      <c r="X35" s="51">
        <f>'[1]Форма 1'!$F44</f>
        <v>0</v>
      </c>
      <c r="Y35" s="51">
        <f>'[20]Форма 1'!$F44</f>
        <v>0</v>
      </c>
      <c r="Z35" s="51">
        <f>'[21]Форма 1'!$F44</f>
        <v>0</v>
      </c>
      <c r="AB35" s="122" t="e">
        <f t="shared" si="0"/>
        <v>#REF!</v>
      </c>
    </row>
    <row r="36" spans="1:28" ht="16.5" customHeight="1">
      <c r="A36" s="600" t="s">
        <v>134</v>
      </c>
      <c r="B36" s="601"/>
      <c r="C36" s="602"/>
      <c r="D36" s="48" t="s">
        <v>68</v>
      </c>
      <c r="E36" s="51">
        <f>'[1]Форма 1'!$F45</f>
        <v>0</v>
      </c>
      <c r="F36" s="51">
        <f>'[2]Форма 1'!$F45</f>
        <v>0</v>
      </c>
      <c r="G36" s="51">
        <f>'[3]Форма 1'!$F45</f>
        <v>127485</v>
      </c>
      <c r="H36" s="51">
        <f>'[4]Форма 1'!$F45</f>
        <v>0</v>
      </c>
      <c r="I36" s="51">
        <f>'[5]Форма 1'!$F45</f>
        <v>0</v>
      </c>
      <c r="J36" s="51">
        <f>'[6]Форма 1'!$F45</f>
        <v>0</v>
      </c>
      <c r="K36" s="51">
        <f>'[7]Форма 1'!$F45</f>
        <v>0</v>
      </c>
      <c r="L36" s="51">
        <f>'[8]Форма 1'!$F45</f>
        <v>0</v>
      </c>
      <c r="M36" s="51">
        <f>'[9]Форма 1'!$F45</f>
        <v>0</v>
      </c>
      <c r="N36" s="51">
        <f>'[10]Форма 1'!$F45</f>
        <v>0</v>
      </c>
      <c r="O36" s="51">
        <f>'[11]Форма 1'!$F45</f>
        <v>0</v>
      </c>
      <c r="P36" s="51">
        <f>'[12]Форма 1'!$F45</f>
        <v>1</v>
      </c>
      <c r="Q36" s="51">
        <f>'[13]Форма 1'!$F45</f>
        <v>0</v>
      </c>
      <c r="R36" s="51">
        <f>'[14]Форма 1'!$F45</f>
        <v>0</v>
      </c>
      <c r="S36" s="51">
        <f>'[15]Форма 1'!$F45</f>
        <v>0</v>
      </c>
      <c r="T36" s="51">
        <f>'[16]Форма 1'!$F45</f>
        <v>0</v>
      </c>
      <c r="U36" s="51">
        <f>'[17]Форма 1'!$F45</f>
        <v>0</v>
      </c>
      <c r="V36" s="51" t="e">
        <f>'[18]Форма 1'!$F45</f>
        <v>#REF!</v>
      </c>
      <c r="W36" s="51">
        <f>'[19]Форма 1'!$F45</f>
        <v>0</v>
      </c>
      <c r="X36" s="51">
        <f>'[1]Форма 1'!$F45</f>
        <v>0</v>
      </c>
      <c r="Y36" s="51">
        <f>'[20]Форма 1'!$F45</f>
        <v>0</v>
      </c>
      <c r="Z36" s="51">
        <f>'[21]Форма 1'!$F45</f>
        <v>0</v>
      </c>
      <c r="AB36" s="122" t="e">
        <f t="shared" si="0"/>
        <v>#REF!</v>
      </c>
    </row>
    <row r="37" spans="1:28" ht="15" customHeight="1">
      <c r="A37" s="600" t="s">
        <v>135</v>
      </c>
      <c r="B37" s="601"/>
      <c r="C37" s="602"/>
      <c r="D37" s="48" t="s">
        <v>69</v>
      </c>
      <c r="E37" s="50">
        <f>'[1]Форма 1'!$F46</f>
        <v>2892227</v>
      </c>
      <c r="F37" s="50">
        <f>'[2]Форма 1'!$F46</f>
        <v>1717935</v>
      </c>
      <c r="G37" s="50">
        <f>'[3]Форма 1'!$F46</f>
        <v>2191439</v>
      </c>
      <c r="H37" s="50">
        <f>'[4]Форма 1'!$F46</f>
        <v>2608097</v>
      </c>
      <c r="I37" s="50">
        <f>'[5]Форма 1'!$F46</f>
        <v>146585</v>
      </c>
      <c r="J37" s="50">
        <f>'[6]Форма 1'!$F46</f>
        <v>9354050</v>
      </c>
      <c r="K37" s="50">
        <f>'[7]Форма 1'!$F46</f>
        <v>549096</v>
      </c>
      <c r="L37" s="50">
        <f>'[8]Форма 1'!$F46</f>
        <v>585373</v>
      </c>
      <c r="M37" s="50">
        <f>'[9]Форма 1'!$F46</f>
        <v>2495062</v>
      </c>
      <c r="N37" s="50">
        <f>'[10]Форма 1'!$F46</f>
        <v>1362476</v>
      </c>
      <c r="O37" s="50">
        <f>'[11]Форма 1'!$F46</f>
        <v>345022</v>
      </c>
      <c r="P37" s="50">
        <f>'[12]Форма 1'!$F46</f>
        <v>804805</v>
      </c>
      <c r="Q37" s="50">
        <f>'[13]Форма 1'!$F46</f>
        <v>3614892</v>
      </c>
      <c r="R37" s="50">
        <f>'[14]Форма 1'!$F46</f>
        <v>880549</v>
      </c>
      <c r="S37" s="50">
        <f>'[15]Форма 1'!$F46</f>
        <v>74358</v>
      </c>
      <c r="T37" s="50">
        <f>'[16]Форма 1'!$F46</f>
        <v>777960</v>
      </c>
      <c r="U37" s="50">
        <f>'[17]Форма 1'!$F46</f>
        <v>590619</v>
      </c>
      <c r="V37" s="50">
        <f>'[18]Форма 1'!$F46</f>
        <v>1987110</v>
      </c>
      <c r="W37" s="50">
        <f>'[19]Форма 1'!$F46</f>
        <v>457439</v>
      </c>
      <c r="X37" s="50">
        <f>'[1]Форма 1'!$F46</f>
        <v>2892227</v>
      </c>
      <c r="Y37" s="50">
        <f>'[20]Форма 1'!$F46</f>
        <v>163851</v>
      </c>
      <c r="Z37" s="50">
        <f>'[21]Форма 1'!$F46</f>
        <v>7055213</v>
      </c>
      <c r="AB37" s="122">
        <f t="shared" si="0"/>
        <v>33598945</v>
      </c>
    </row>
    <row r="38" spans="1:28" ht="15" customHeight="1">
      <c r="A38" s="612" t="s">
        <v>136</v>
      </c>
      <c r="B38" s="613"/>
      <c r="C38" s="614"/>
      <c r="D38" s="53"/>
      <c r="E38" s="51">
        <f>'[1]Форма 1'!$F47</f>
        <v>0</v>
      </c>
      <c r="F38" s="51">
        <f>'[2]Форма 1'!$F47</f>
        <v>0</v>
      </c>
      <c r="G38" s="51">
        <f>'[3]Форма 1'!$F47</f>
        <v>0</v>
      </c>
      <c r="H38" s="51">
        <f>'[4]Форма 1'!$F47</f>
        <v>0</v>
      </c>
      <c r="I38" s="51">
        <f>'[5]Форма 1'!$F47</f>
        <v>0</v>
      </c>
      <c r="J38" s="51">
        <f>'[6]Форма 1'!$F47</f>
        <v>0</v>
      </c>
      <c r="K38" s="51">
        <f>'[7]Форма 1'!$F47</f>
        <v>0</v>
      </c>
      <c r="L38" s="51">
        <f>'[8]Форма 1'!$F47</f>
        <v>0</v>
      </c>
      <c r="M38" s="51">
        <f>'[9]Форма 1'!$F47</f>
        <v>0</v>
      </c>
      <c r="N38" s="51">
        <f>'[10]Форма 1'!$F47</f>
        <v>0</v>
      </c>
      <c r="O38" s="51">
        <f>'[11]Форма 1'!$F47</f>
        <v>0</v>
      </c>
      <c r="P38" s="51">
        <f>'[12]Форма 1'!$F47</f>
        <v>0</v>
      </c>
      <c r="Q38" s="51">
        <f>'[13]Форма 1'!$F47</f>
        <v>0</v>
      </c>
      <c r="R38" s="51">
        <f>'[14]Форма 1'!$F47</f>
        <v>0</v>
      </c>
      <c r="S38" s="51">
        <f>'[15]Форма 1'!$F47</f>
        <v>0</v>
      </c>
      <c r="T38" s="51">
        <f>'[16]Форма 1'!$F47</f>
        <v>0</v>
      </c>
      <c r="U38" s="51">
        <f>'[17]Форма 1'!$F47</f>
        <v>0</v>
      </c>
      <c r="V38" s="51" t="e">
        <f>'[18]Форма 1'!$F47</f>
        <v>#REF!</v>
      </c>
      <c r="W38" s="51">
        <f>'[19]Форма 1'!$F47</f>
        <v>0</v>
      </c>
      <c r="X38" s="51">
        <f>'[1]Форма 1'!$F47</f>
        <v>0</v>
      </c>
      <c r="Y38" s="51">
        <f>'[20]Форма 1'!$F47</f>
        <v>0</v>
      </c>
      <c r="Z38" s="51">
        <f>'[21]Форма 1'!$F47</f>
        <v>0</v>
      </c>
      <c r="AB38" s="122" t="e">
        <f t="shared" si="0"/>
        <v>#REF!</v>
      </c>
    </row>
    <row r="39" spans="1:28" ht="16.5" customHeight="1">
      <c r="A39" s="603" t="s">
        <v>33</v>
      </c>
      <c r="B39" s="604"/>
      <c r="C39" s="605"/>
      <c r="D39" s="48" t="s">
        <v>70</v>
      </c>
      <c r="E39" s="51">
        <f>'[1]Форма 1'!$F48</f>
        <v>774011</v>
      </c>
      <c r="F39" s="51">
        <f>'[2]Форма 1'!$F48</f>
        <v>530131</v>
      </c>
      <c r="G39" s="51">
        <f>'[3]Форма 1'!$F48</f>
        <v>522104</v>
      </c>
      <c r="H39" s="51">
        <f>'[4]Форма 1'!$F48</f>
        <v>1145735</v>
      </c>
      <c r="I39" s="51">
        <f>'[5]Форма 1'!$F48</f>
        <v>2055</v>
      </c>
      <c r="J39" s="51">
        <f>'[6]Форма 1'!$F48</f>
        <v>328923</v>
      </c>
      <c r="K39" s="51">
        <f>'[7]Форма 1'!$F48</f>
        <v>18751</v>
      </c>
      <c r="L39" s="51">
        <f>'[8]Форма 1'!$F48</f>
        <v>8999</v>
      </c>
      <c r="M39" s="51">
        <f>'[9]Форма 1'!$F48</f>
        <v>74162</v>
      </c>
      <c r="N39" s="51">
        <f>'[10]Форма 1'!$F48</f>
        <v>86620</v>
      </c>
      <c r="O39" s="51">
        <f>'[11]Форма 1'!$F48</f>
        <v>12197</v>
      </c>
      <c r="P39" s="51">
        <f>'[12]Форма 1'!$F48</f>
        <v>45719</v>
      </c>
      <c r="Q39" s="51">
        <f>'[13]Форма 1'!$F48</f>
        <v>197872</v>
      </c>
      <c r="R39" s="51">
        <f>'[14]Форма 1'!$F48</f>
        <v>19045</v>
      </c>
      <c r="S39" s="51">
        <f>'[15]Форма 1'!$F48</f>
        <v>148</v>
      </c>
      <c r="T39" s="51">
        <f>'[16]Форма 1'!$F48</f>
        <v>25501</v>
      </c>
      <c r="U39" s="51">
        <f>'[17]Форма 1'!$F48</f>
        <v>10796</v>
      </c>
      <c r="V39" s="51">
        <f>'[18]Форма 1'!$F48</f>
        <v>18111</v>
      </c>
      <c r="W39" s="51">
        <f>'[19]Форма 1'!$F48</f>
        <v>27060</v>
      </c>
      <c r="X39" s="51">
        <f>'[1]Форма 1'!$F48</f>
        <v>774011</v>
      </c>
      <c r="Y39" s="51">
        <f>'[20]Форма 1'!$F48</f>
        <v>5281</v>
      </c>
      <c r="Z39" s="51">
        <f>'[21]Форма 1'!$F48</f>
        <v>114</v>
      </c>
      <c r="AB39" s="122">
        <f t="shared" si="0"/>
        <v>3853221</v>
      </c>
    </row>
    <row r="40" spans="1:28" ht="15" customHeight="1">
      <c r="A40" s="603" t="s">
        <v>34</v>
      </c>
      <c r="B40" s="604"/>
      <c r="C40" s="605"/>
      <c r="D40" s="48" t="s">
        <v>71</v>
      </c>
      <c r="E40" s="51">
        <f>'[1]Форма 1'!$F49</f>
        <v>0</v>
      </c>
      <c r="F40" s="51">
        <f>'[2]Форма 1'!$F49</f>
        <v>0</v>
      </c>
      <c r="G40" s="51">
        <f>'[3]Форма 1'!$F49</f>
        <v>220</v>
      </c>
      <c r="H40" s="51">
        <f>'[4]Форма 1'!$F49</f>
        <v>0</v>
      </c>
      <c r="I40" s="51">
        <f>'[5]Форма 1'!$F49</f>
        <v>0</v>
      </c>
      <c r="J40" s="51">
        <f>'[6]Форма 1'!$F49</f>
        <v>0</v>
      </c>
      <c r="K40" s="51">
        <f>'[7]Форма 1'!$F49</f>
        <v>0</v>
      </c>
      <c r="L40" s="51">
        <f>'[8]Форма 1'!$F49</f>
        <v>0</v>
      </c>
      <c r="M40" s="51">
        <f>'[9]Форма 1'!$F49</f>
        <v>0</v>
      </c>
      <c r="N40" s="51">
        <f>'[10]Форма 1'!$F49</f>
        <v>0</v>
      </c>
      <c r="O40" s="51">
        <f>'[11]Форма 1'!$F49</f>
        <v>0</v>
      </c>
      <c r="P40" s="51">
        <f>'[12]Форма 1'!$F49</f>
        <v>0</v>
      </c>
      <c r="Q40" s="51">
        <f>'[13]Форма 1'!$F49</f>
        <v>0</v>
      </c>
      <c r="R40" s="51">
        <f>'[14]Форма 1'!$F49</f>
        <v>0</v>
      </c>
      <c r="S40" s="51">
        <f>'[15]Форма 1'!$F49</f>
        <v>0</v>
      </c>
      <c r="T40" s="51">
        <f>'[16]Форма 1'!$F49</f>
        <v>0</v>
      </c>
      <c r="U40" s="51">
        <f>'[17]Форма 1'!$F49</f>
        <v>0</v>
      </c>
      <c r="V40" s="51" t="e">
        <f>'[18]Форма 1'!$F49</f>
        <v>#REF!</v>
      </c>
      <c r="W40" s="51">
        <f>'[19]Форма 1'!$F49</f>
        <v>9</v>
      </c>
      <c r="X40" s="51">
        <f>'[1]Форма 1'!$F49</f>
        <v>0</v>
      </c>
      <c r="Y40" s="51">
        <f>'[20]Форма 1'!$F49</f>
        <v>0</v>
      </c>
      <c r="Z40" s="51">
        <f>'[21]Форма 1'!$F49</f>
        <v>0</v>
      </c>
      <c r="AB40" s="122" t="e">
        <f t="shared" si="0"/>
        <v>#REF!</v>
      </c>
    </row>
    <row r="41" spans="1:28" ht="15" customHeight="1">
      <c r="A41" s="603" t="s">
        <v>35</v>
      </c>
      <c r="B41" s="604"/>
      <c r="C41" s="605"/>
      <c r="D41" s="48" t="s">
        <v>72</v>
      </c>
      <c r="E41" s="51">
        <f>'[1]Форма 1'!$F50</f>
        <v>33</v>
      </c>
      <c r="F41" s="51">
        <f>'[2]Форма 1'!$F50</f>
        <v>4898</v>
      </c>
      <c r="G41" s="51">
        <f>'[3]Форма 1'!$F50</f>
        <v>0</v>
      </c>
      <c r="H41" s="51">
        <f>'[4]Форма 1'!$F50</f>
        <v>1205</v>
      </c>
      <c r="I41" s="51">
        <f>'[5]Форма 1'!$F50</f>
        <v>0</v>
      </c>
      <c r="J41" s="51">
        <f>'[6]Форма 1'!$F50</f>
        <v>0</v>
      </c>
      <c r="K41" s="51">
        <f>'[7]Форма 1'!$F50</f>
        <v>0</v>
      </c>
      <c r="L41" s="51">
        <f>'[8]Форма 1'!$F50</f>
        <v>0</v>
      </c>
      <c r="M41" s="51">
        <f>'[9]Форма 1'!$F50</f>
        <v>33</v>
      </c>
      <c r="N41" s="51">
        <f>'[10]Форма 1'!$F50</f>
        <v>0</v>
      </c>
      <c r="O41" s="51">
        <f>'[11]Форма 1'!$F50</f>
        <v>0</v>
      </c>
      <c r="P41" s="51">
        <f>'[12]Форма 1'!$F50</f>
        <v>452</v>
      </c>
      <c r="Q41" s="51">
        <f>'[13]Форма 1'!$F50</f>
        <v>0</v>
      </c>
      <c r="R41" s="51">
        <f>'[14]Форма 1'!$F50</f>
        <v>0</v>
      </c>
      <c r="S41" s="51">
        <f>'[15]Форма 1'!$F50</f>
        <v>0</v>
      </c>
      <c r="T41" s="51">
        <f>'[16]Форма 1'!$F50</f>
        <v>0</v>
      </c>
      <c r="U41" s="51">
        <f>'[17]Форма 1'!$F50</f>
        <v>0</v>
      </c>
      <c r="V41" s="51">
        <f>'[18]Форма 1'!$F50</f>
        <v>19</v>
      </c>
      <c r="W41" s="51">
        <f>'[19]Форма 1'!$F50</f>
        <v>0</v>
      </c>
      <c r="X41" s="51">
        <f>'[1]Форма 1'!$F50</f>
        <v>33</v>
      </c>
      <c r="Y41" s="51">
        <f>'[20]Форма 1'!$F50</f>
        <v>0</v>
      </c>
      <c r="Z41" s="51">
        <f>'[21]Форма 1'!$F50</f>
        <v>0</v>
      </c>
      <c r="AB41" s="122">
        <f t="shared" si="0"/>
        <v>6640</v>
      </c>
    </row>
    <row r="42" spans="1:28" ht="15">
      <c r="A42" s="603" t="s">
        <v>36</v>
      </c>
      <c r="B42" s="604"/>
      <c r="C42" s="605"/>
      <c r="D42" s="48" t="s">
        <v>73</v>
      </c>
      <c r="E42" s="51">
        <f>'[1]Форма 1'!$F51</f>
        <v>0</v>
      </c>
      <c r="F42" s="51">
        <f>'[2]Форма 1'!$F51</f>
        <v>2086</v>
      </c>
      <c r="G42" s="51">
        <f>'[3]Форма 1'!$F51</f>
        <v>13212</v>
      </c>
      <c r="H42" s="51">
        <f>'[4]Форма 1'!$F51</f>
        <v>410</v>
      </c>
      <c r="I42" s="51">
        <f>'[5]Форма 1'!$F51</f>
        <v>0</v>
      </c>
      <c r="J42" s="51">
        <f>'[6]Форма 1'!$F51</f>
        <v>0</v>
      </c>
      <c r="K42" s="51">
        <f>'[7]Форма 1'!$F51</f>
        <v>0</v>
      </c>
      <c r="L42" s="51">
        <f>'[8]Форма 1'!$F51</f>
        <v>0</v>
      </c>
      <c r="M42" s="51">
        <f>'[9]Форма 1'!$F51</f>
        <v>0</v>
      </c>
      <c r="N42" s="51">
        <f>'[10]Форма 1'!$F51</f>
        <v>9</v>
      </c>
      <c r="O42" s="51">
        <f>'[11]Форма 1'!$F51</f>
        <v>0</v>
      </c>
      <c r="P42" s="51">
        <f>'[12]Форма 1'!$F51</f>
        <v>4820</v>
      </c>
      <c r="Q42" s="51">
        <f>'[13]Форма 1'!$F51</f>
        <v>288</v>
      </c>
      <c r="R42" s="51">
        <f>'[14]Форма 1'!$F51</f>
        <v>0</v>
      </c>
      <c r="S42" s="51">
        <f>'[15]Форма 1'!$F51</f>
        <v>0</v>
      </c>
      <c r="T42" s="51">
        <f>'[16]Форма 1'!$F51</f>
        <v>0</v>
      </c>
      <c r="U42" s="51">
        <f>'[17]Форма 1'!$F51</f>
        <v>0</v>
      </c>
      <c r="V42" s="51">
        <f>'[18]Форма 1'!$F51</f>
        <v>41</v>
      </c>
      <c r="W42" s="51">
        <f>'[19]Форма 1'!$F51</f>
        <v>48</v>
      </c>
      <c r="X42" s="51">
        <f>'[1]Форма 1'!$F51</f>
        <v>0</v>
      </c>
      <c r="Y42" s="51">
        <f>'[20]Форма 1'!$F51</f>
        <v>0</v>
      </c>
      <c r="Z42" s="51">
        <f>'[21]Форма 1'!$F51</f>
        <v>0</v>
      </c>
      <c r="AB42" s="122">
        <f t="shared" si="0"/>
        <v>20914</v>
      </c>
    </row>
    <row r="43" spans="1:28" ht="15">
      <c r="A43" s="603" t="s">
        <v>37</v>
      </c>
      <c r="B43" s="604"/>
      <c r="C43" s="605"/>
      <c r="D43" s="48" t="s">
        <v>74</v>
      </c>
      <c r="E43" s="51">
        <f>'[1]Форма 1'!$F52</f>
        <v>186</v>
      </c>
      <c r="F43" s="51">
        <f>'[2]Форма 1'!$F52</f>
        <v>11376</v>
      </c>
      <c r="G43" s="51">
        <f>'[3]Форма 1'!$F52</f>
        <v>127</v>
      </c>
      <c r="H43" s="51">
        <f>'[4]Форма 1'!$F52</f>
        <v>1584</v>
      </c>
      <c r="I43" s="51">
        <f>'[5]Форма 1'!$F52</f>
        <v>0</v>
      </c>
      <c r="J43" s="51">
        <f>'[6]Форма 1'!$F52</f>
        <v>176</v>
      </c>
      <c r="K43" s="51">
        <f>'[7]Форма 1'!$F52</f>
        <v>33</v>
      </c>
      <c r="L43" s="51">
        <f>'[8]Форма 1'!$F52</f>
        <v>0</v>
      </c>
      <c r="M43" s="51">
        <f>'[9]Форма 1'!$F52</f>
        <v>2291</v>
      </c>
      <c r="N43" s="51">
        <f>'[10]Форма 1'!$F52</f>
        <v>69</v>
      </c>
      <c r="O43" s="51">
        <f>'[11]Форма 1'!$F52</f>
        <v>7</v>
      </c>
      <c r="P43" s="51">
        <f>'[12]Форма 1'!$F52</f>
        <v>7</v>
      </c>
      <c r="Q43" s="51">
        <f>'[13]Форма 1'!$F52</f>
        <v>410</v>
      </c>
      <c r="R43" s="51">
        <f>'[14]Форма 1'!$F52</f>
        <v>6</v>
      </c>
      <c r="S43" s="51">
        <f>'[15]Форма 1'!$F52</f>
        <v>0</v>
      </c>
      <c r="T43" s="51">
        <f>'[16]Форма 1'!$F52</f>
        <v>0</v>
      </c>
      <c r="U43" s="51">
        <f>'[17]Форма 1'!$F52</f>
        <v>7</v>
      </c>
      <c r="V43" s="51">
        <f>'[18]Форма 1'!$F52</f>
        <v>1</v>
      </c>
      <c r="W43" s="51">
        <f>'[19]Форма 1'!$F52</f>
        <v>113</v>
      </c>
      <c r="X43" s="51">
        <f>'[1]Форма 1'!$F52</f>
        <v>186</v>
      </c>
      <c r="Y43" s="51">
        <f>'[20]Форма 1'!$F52</f>
        <v>15</v>
      </c>
      <c r="Z43" s="51">
        <f>'[21]Форма 1'!$F52</f>
        <v>0</v>
      </c>
      <c r="AB43" s="122">
        <f t="shared" si="0"/>
        <v>16408</v>
      </c>
    </row>
    <row r="44" spans="1:28" ht="15">
      <c r="A44" s="600" t="s">
        <v>137</v>
      </c>
      <c r="B44" s="601"/>
      <c r="C44" s="602"/>
      <c r="D44" s="48" t="s">
        <v>75</v>
      </c>
      <c r="E44" s="51">
        <f>'[1]Форма 1'!$F53</f>
        <v>0</v>
      </c>
      <c r="F44" s="51">
        <f>'[2]Форма 1'!$F53</f>
        <v>0</v>
      </c>
      <c r="G44" s="51">
        <f>'[3]Форма 1'!$F53</f>
        <v>0</v>
      </c>
      <c r="H44" s="51">
        <f>'[4]Форма 1'!$F53</f>
        <v>40</v>
      </c>
      <c r="I44" s="51">
        <f>'[5]Форма 1'!$F53</f>
        <v>0</v>
      </c>
      <c r="J44" s="51">
        <f>'[6]Форма 1'!$F53</f>
        <v>14250</v>
      </c>
      <c r="K44" s="51">
        <f>'[7]Форма 1'!$F53</f>
        <v>0</v>
      </c>
      <c r="L44" s="51">
        <f>'[8]Форма 1'!$F53</f>
        <v>0</v>
      </c>
      <c r="M44" s="51">
        <f>'[9]Форма 1'!$F53</f>
        <v>0</v>
      </c>
      <c r="N44" s="51">
        <f>'[10]Форма 1'!$F53</f>
        <v>11195</v>
      </c>
      <c r="O44" s="51">
        <f>'[11]Форма 1'!$F53</f>
        <v>0</v>
      </c>
      <c r="P44" s="51">
        <f>'[12]Форма 1'!$F53</f>
        <v>0</v>
      </c>
      <c r="Q44" s="51">
        <f>'[13]Форма 1'!$F53</f>
        <v>0</v>
      </c>
      <c r="R44" s="51">
        <f>'[14]Форма 1'!$F53</f>
        <v>0</v>
      </c>
      <c r="S44" s="51">
        <f>'[15]Форма 1'!$F53</f>
        <v>385370</v>
      </c>
      <c r="T44" s="51">
        <f>'[16]Форма 1'!$F53</f>
        <v>0</v>
      </c>
      <c r="U44" s="51">
        <f>'[17]Форма 1'!$F53</f>
        <v>0</v>
      </c>
      <c r="V44" s="51" t="e">
        <f>'[18]Форма 1'!$F53</f>
        <v>#REF!</v>
      </c>
      <c r="W44" s="51">
        <f>'[19]Форма 1'!$F53</f>
        <v>0</v>
      </c>
      <c r="X44" s="51">
        <f>'[1]Форма 1'!$F53</f>
        <v>0</v>
      </c>
      <c r="Y44" s="51">
        <f>'[20]Форма 1'!$F53</f>
        <v>0</v>
      </c>
      <c r="Z44" s="51">
        <f>'[21]Форма 1'!$F53</f>
        <v>0</v>
      </c>
      <c r="AB44" s="122" t="e">
        <f t="shared" si="0"/>
        <v>#REF!</v>
      </c>
    </row>
    <row r="45" spans="1:28" ht="15.75" customHeight="1">
      <c r="A45" s="600" t="s">
        <v>138</v>
      </c>
      <c r="B45" s="601"/>
      <c r="C45" s="602"/>
      <c r="D45" s="48"/>
      <c r="E45" s="51">
        <f>'[1]Форма 1'!$F54</f>
        <v>0</v>
      </c>
      <c r="F45" s="51">
        <f>'[2]Форма 1'!$F54</f>
        <v>0</v>
      </c>
      <c r="G45" s="51">
        <f>'[3]Форма 1'!$F54</f>
        <v>0</v>
      </c>
      <c r="H45" s="51">
        <f>'[4]Форма 1'!$F54</f>
        <v>0</v>
      </c>
      <c r="I45" s="51">
        <f>'[5]Форма 1'!$F54</f>
        <v>0</v>
      </c>
      <c r="J45" s="51">
        <f>'[6]Форма 1'!$F54</f>
        <v>0</v>
      </c>
      <c r="K45" s="51">
        <f>'[7]Форма 1'!$F54</f>
        <v>0</v>
      </c>
      <c r="L45" s="51">
        <f>'[8]Форма 1'!$F54</f>
        <v>0</v>
      </c>
      <c r="M45" s="51">
        <f>'[9]Форма 1'!$F54</f>
        <v>0</v>
      </c>
      <c r="N45" s="51">
        <f>'[10]Форма 1'!$F54</f>
        <v>0</v>
      </c>
      <c r="O45" s="51">
        <f>'[11]Форма 1'!$F54</f>
        <v>0</v>
      </c>
      <c r="P45" s="51">
        <f>'[12]Форма 1'!$F54</f>
        <v>0</v>
      </c>
      <c r="Q45" s="51">
        <f>'[13]Форма 1'!$F54</f>
        <v>0</v>
      </c>
      <c r="R45" s="51">
        <f>'[14]Форма 1'!$F54</f>
        <v>0</v>
      </c>
      <c r="S45" s="51">
        <f>'[15]Форма 1'!$F54</f>
        <v>0</v>
      </c>
      <c r="T45" s="51">
        <f>'[16]Форма 1'!$F54</f>
        <v>0</v>
      </c>
      <c r="U45" s="51">
        <f>'[17]Форма 1'!$F54</f>
        <v>0</v>
      </c>
      <c r="V45" s="51" t="e">
        <f>'[18]Форма 1'!$F54</f>
        <v>#REF!</v>
      </c>
      <c r="W45" s="51">
        <f>'[19]Форма 1'!$F54</f>
        <v>0</v>
      </c>
      <c r="X45" s="51">
        <f>'[1]Форма 1'!$F54</f>
        <v>0</v>
      </c>
      <c r="Y45" s="51">
        <f>'[20]Форма 1'!$F54</f>
        <v>0</v>
      </c>
      <c r="Z45" s="51">
        <f>'[21]Форма 1'!$F54</f>
        <v>0</v>
      </c>
      <c r="AB45" s="122" t="e">
        <f t="shared" si="0"/>
        <v>#REF!</v>
      </c>
    </row>
    <row r="46" spans="1:28" ht="17.25" customHeight="1">
      <c r="A46" s="603" t="s">
        <v>139</v>
      </c>
      <c r="B46" s="604"/>
      <c r="C46" s="605"/>
      <c r="D46" s="48" t="s">
        <v>76</v>
      </c>
      <c r="E46" s="50">
        <f>'[1]Форма 1'!$F55</f>
        <v>565776</v>
      </c>
      <c r="F46" s="50">
        <f>'[2]Форма 1'!$F55</f>
        <v>423597</v>
      </c>
      <c r="G46" s="50">
        <f>'[3]Форма 1'!$F55</f>
        <v>351505</v>
      </c>
      <c r="H46" s="50">
        <f>'[4]Форма 1'!$F55</f>
        <v>232212</v>
      </c>
      <c r="I46" s="50">
        <f>'[5]Форма 1'!$F55</f>
        <v>16723</v>
      </c>
      <c r="J46" s="50">
        <f>'[6]Форма 1'!$F55</f>
        <v>435370</v>
      </c>
      <c r="K46" s="50">
        <f>'[7]Форма 1'!$F55</f>
        <v>77402</v>
      </c>
      <c r="L46" s="50">
        <f>'[8]Форма 1'!$F55</f>
        <v>54945</v>
      </c>
      <c r="M46" s="50">
        <f>'[9]Форма 1'!$F55</f>
        <v>628283</v>
      </c>
      <c r="N46" s="50">
        <f>'[10]Форма 1'!$F55</f>
        <v>1044260</v>
      </c>
      <c r="O46" s="50">
        <f>'[11]Форма 1'!$F55</f>
        <v>142703</v>
      </c>
      <c r="P46" s="50">
        <f>'[12]Форма 1'!$F55</f>
        <v>574698</v>
      </c>
      <c r="Q46" s="50">
        <f>'[13]Форма 1'!$F55</f>
        <v>1335551</v>
      </c>
      <c r="R46" s="50">
        <f>'[14]Форма 1'!$F55</f>
        <v>499898</v>
      </c>
      <c r="S46" s="50">
        <f>'[15]Форма 1'!$F55</f>
        <v>764679</v>
      </c>
      <c r="T46" s="50">
        <f>'[16]Форма 1'!$F55</f>
        <v>41386</v>
      </c>
      <c r="U46" s="50">
        <f>'[17]Форма 1'!$F55</f>
        <v>19056</v>
      </c>
      <c r="V46" s="50">
        <f>'[18]Форма 1'!$F55</f>
        <v>295214</v>
      </c>
      <c r="W46" s="50">
        <f>'[19]Форма 1'!$F55</f>
        <v>32201</v>
      </c>
      <c r="X46" s="50">
        <f>'[1]Форма 1'!$F55</f>
        <v>565776</v>
      </c>
      <c r="Y46" s="50">
        <f>'[20]Форма 1'!$F55</f>
        <v>197550</v>
      </c>
      <c r="Z46" s="50">
        <f>'[21]Форма 1'!$F55</f>
        <v>0</v>
      </c>
      <c r="AB46" s="122">
        <f t="shared" si="0"/>
        <v>7733009</v>
      </c>
    </row>
    <row r="47" spans="1:28" ht="15">
      <c r="A47" s="603" t="s">
        <v>114</v>
      </c>
      <c r="B47" s="604"/>
      <c r="C47" s="605"/>
      <c r="D47" s="48" t="s">
        <v>140</v>
      </c>
      <c r="E47" s="51">
        <f>'[1]Форма 1'!$F56</f>
        <v>2464271</v>
      </c>
      <c r="F47" s="51">
        <f>'[2]Форма 1'!$F56</f>
        <v>1026028</v>
      </c>
      <c r="G47" s="51">
        <f>'[3]Форма 1'!$F56</f>
        <v>351559</v>
      </c>
      <c r="H47" s="51">
        <f>'[4]Форма 1'!$F56</f>
        <v>349119</v>
      </c>
      <c r="I47" s="51">
        <f>'[5]Форма 1'!$F56</f>
        <v>17572</v>
      </c>
      <c r="J47" s="51">
        <f>'[6]Форма 1'!$F56</f>
        <v>435506</v>
      </c>
      <c r="K47" s="51">
        <f>'[7]Форма 1'!$F56</f>
        <v>80386</v>
      </c>
      <c r="L47" s="51">
        <f>'[8]Форма 1'!$F56</f>
        <v>58853</v>
      </c>
      <c r="M47" s="51">
        <f>'[9]Форма 1'!$F56</f>
        <v>1391601</v>
      </c>
      <c r="N47" s="51">
        <f>'[10]Форма 1'!$F56</f>
        <v>2704155</v>
      </c>
      <c r="O47" s="51">
        <f>'[11]Форма 1'!$F56</f>
        <v>151663</v>
      </c>
      <c r="P47" s="51">
        <f>'[12]Форма 1'!$F56</f>
        <v>656637</v>
      </c>
      <c r="Q47" s="51">
        <f>'[13]Форма 1'!$F56</f>
        <v>2941831</v>
      </c>
      <c r="R47" s="51">
        <f>'[14]Форма 1'!$F56</f>
        <v>738333</v>
      </c>
      <c r="S47" s="51">
        <f>'[15]Форма 1'!$F56</f>
        <v>764679</v>
      </c>
      <c r="T47" s="51">
        <f>'[16]Форма 1'!$F56</f>
        <v>70482</v>
      </c>
      <c r="U47" s="51">
        <f>'[17]Форма 1'!$F56</f>
        <v>19056</v>
      </c>
      <c r="V47" s="51">
        <f>'[18]Форма 1'!$F56</f>
        <v>517170</v>
      </c>
      <c r="W47" s="51">
        <f>'[19]Форма 1'!$F56</f>
        <v>39946</v>
      </c>
      <c r="X47" s="51">
        <f>'[1]Форма 1'!$F56</f>
        <v>2464271</v>
      </c>
      <c r="Y47" s="51">
        <f>'[20]Форма 1'!$F56</f>
        <v>204914</v>
      </c>
      <c r="Z47" s="51">
        <f>'[21]Форма 1'!$F56</f>
        <v>0</v>
      </c>
      <c r="AB47" s="122">
        <f aca="true" t="shared" si="1" ref="AB47:AB78">SUM(E47:T47,U47:W47,Y47)</f>
        <v>14983761</v>
      </c>
    </row>
    <row r="48" spans="1:28" ht="15" customHeight="1">
      <c r="A48" s="603" t="s">
        <v>141</v>
      </c>
      <c r="B48" s="604"/>
      <c r="C48" s="605"/>
      <c r="D48" s="48" t="s">
        <v>142</v>
      </c>
      <c r="E48" s="51">
        <f>'[1]Форма 1'!$F57</f>
        <v>1898495</v>
      </c>
      <c r="F48" s="51">
        <f>'[2]Форма 1'!$F57</f>
        <v>602431</v>
      </c>
      <c r="G48" s="51">
        <f>'[3]Форма 1'!$F57</f>
        <v>54</v>
      </c>
      <c r="H48" s="51">
        <f>'[4]Форма 1'!$F57</f>
        <v>116907</v>
      </c>
      <c r="I48" s="51">
        <f>'[5]Форма 1'!$F57</f>
        <v>849</v>
      </c>
      <c r="J48" s="51">
        <f>'[6]Форма 1'!$F57</f>
        <v>136</v>
      </c>
      <c r="K48" s="51">
        <f>'[7]Форма 1'!$F57</f>
        <v>2984</v>
      </c>
      <c r="L48" s="51">
        <f>'[8]Форма 1'!$F57</f>
        <v>3908</v>
      </c>
      <c r="M48" s="51">
        <f>'[9]Форма 1'!$F57</f>
        <v>763318</v>
      </c>
      <c r="N48" s="51">
        <f>'[10]Форма 1'!$F57</f>
        <v>1659895</v>
      </c>
      <c r="O48" s="51">
        <f>'[11]Форма 1'!$F57</f>
        <v>8960</v>
      </c>
      <c r="P48" s="51">
        <f>'[12]Форма 1'!$F57</f>
        <v>81939</v>
      </c>
      <c r="Q48" s="51">
        <f>'[13]Форма 1'!$F57</f>
        <v>1606280</v>
      </c>
      <c r="R48" s="51">
        <f>'[14]Форма 1'!$F57</f>
        <v>238435</v>
      </c>
      <c r="S48" s="51">
        <f>'[15]Форма 1'!$F57</f>
        <v>0</v>
      </c>
      <c r="T48" s="51">
        <f>'[16]Форма 1'!$F57</f>
        <v>29096</v>
      </c>
      <c r="U48" s="51">
        <f>'[17]Форма 1'!$F57</f>
        <v>0</v>
      </c>
      <c r="V48" s="51">
        <f>'[18]Форма 1'!$F57</f>
        <v>221956</v>
      </c>
      <c r="W48" s="51">
        <f>'[19]Форма 1'!$F57</f>
        <v>7745</v>
      </c>
      <c r="X48" s="51">
        <f>'[1]Форма 1'!$F57</f>
        <v>1898495</v>
      </c>
      <c r="Y48" s="51">
        <f>'[20]Форма 1'!$F57</f>
        <v>7364</v>
      </c>
      <c r="Z48" s="51">
        <f>'[21]Форма 1'!$F57</f>
        <v>0</v>
      </c>
      <c r="AB48" s="122">
        <f t="shared" si="1"/>
        <v>7250752</v>
      </c>
    </row>
    <row r="49" spans="1:28" ht="17.25" customHeight="1">
      <c r="A49" s="600" t="s">
        <v>143</v>
      </c>
      <c r="B49" s="601"/>
      <c r="C49" s="602"/>
      <c r="D49" s="48"/>
      <c r="E49" s="51">
        <f>'[1]Форма 1'!$F58</f>
        <v>0</v>
      </c>
      <c r="F49" s="51">
        <f>'[2]Форма 1'!$F58</f>
        <v>0</v>
      </c>
      <c r="G49" s="51">
        <f>'[3]Форма 1'!$F58</f>
        <v>0</v>
      </c>
      <c r="H49" s="51">
        <f>'[4]Форма 1'!$F58</f>
        <v>0</v>
      </c>
      <c r="I49" s="51">
        <f>'[5]Форма 1'!$F58</f>
        <v>0</v>
      </c>
      <c r="J49" s="51">
        <f>'[6]Форма 1'!$F58</f>
        <v>0</v>
      </c>
      <c r="K49" s="51">
        <f>'[7]Форма 1'!$F58</f>
        <v>0</v>
      </c>
      <c r="L49" s="51">
        <f>'[8]Форма 1'!$F58</f>
        <v>0</v>
      </c>
      <c r="M49" s="51">
        <f>'[9]Форма 1'!$F58</f>
        <v>0</v>
      </c>
      <c r="N49" s="51">
        <f>'[10]Форма 1'!$F58</f>
        <v>0</v>
      </c>
      <c r="O49" s="51">
        <f>'[11]Форма 1'!$F58</f>
        <v>0</v>
      </c>
      <c r="P49" s="51">
        <f>'[12]Форма 1'!$F58</f>
        <v>0</v>
      </c>
      <c r="Q49" s="51">
        <f>'[13]Форма 1'!$F58</f>
        <v>0</v>
      </c>
      <c r="R49" s="51">
        <f>'[14]Форма 1'!$F58</f>
        <v>0</v>
      </c>
      <c r="S49" s="51">
        <f>'[15]Форма 1'!$F58</f>
        <v>0</v>
      </c>
      <c r="T49" s="51">
        <f>'[16]Форма 1'!$F58</f>
        <v>0</v>
      </c>
      <c r="U49" s="51">
        <f>'[17]Форма 1'!$F58</f>
        <v>0</v>
      </c>
      <c r="V49" s="51" t="e">
        <f>'[18]Форма 1'!$F58</f>
        <v>#REF!</v>
      </c>
      <c r="W49" s="51">
        <f>'[19]Форма 1'!$F58</f>
        <v>0</v>
      </c>
      <c r="X49" s="51">
        <f>'[1]Форма 1'!$F58</f>
        <v>0</v>
      </c>
      <c r="Y49" s="51">
        <f>'[20]Форма 1'!$F58</f>
        <v>0</v>
      </c>
      <c r="Z49" s="51">
        <f>'[21]Форма 1'!$F58</f>
        <v>0</v>
      </c>
      <c r="AB49" s="122" t="e">
        <f t="shared" si="1"/>
        <v>#REF!</v>
      </c>
    </row>
    <row r="50" spans="1:28" ht="15">
      <c r="A50" s="603" t="s">
        <v>144</v>
      </c>
      <c r="B50" s="604"/>
      <c r="C50" s="605"/>
      <c r="D50" s="48" t="s">
        <v>77</v>
      </c>
      <c r="E50" s="51">
        <f>'[1]Форма 1'!$F59</f>
        <v>21453</v>
      </c>
      <c r="F50" s="51">
        <f>'[2]Форма 1'!$F59</f>
        <v>2226</v>
      </c>
      <c r="G50" s="51">
        <f>'[3]Форма 1'!$F59</f>
        <v>1095</v>
      </c>
      <c r="H50" s="51">
        <f>'[4]Форма 1'!$F59</f>
        <v>2144</v>
      </c>
      <c r="I50" s="51">
        <f>'[5]Форма 1'!$F59</f>
        <v>1</v>
      </c>
      <c r="J50" s="51">
        <f>'[6]Форма 1'!$F59</f>
        <v>2205</v>
      </c>
      <c r="K50" s="51">
        <f>'[7]Форма 1'!$F59</f>
        <v>3837</v>
      </c>
      <c r="L50" s="51">
        <f>'[8]Форма 1'!$F59</f>
        <v>276</v>
      </c>
      <c r="M50" s="51">
        <f>'[9]Форма 1'!$F59</f>
        <v>214</v>
      </c>
      <c r="N50" s="51">
        <f>'[10]Форма 1'!$F59</f>
        <v>12</v>
      </c>
      <c r="O50" s="51">
        <f>'[11]Форма 1'!$F59</f>
        <v>0</v>
      </c>
      <c r="P50" s="51">
        <f>'[12]Форма 1'!$F59</f>
        <v>0</v>
      </c>
      <c r="Q50" s="51">
        <f>'[13]Форма 1'!$F59</f>
        <v>17236</v>
      </c>
      <c r="R50" s="51">
        <f>'[14]Форма 1'!$F59</f>
        <v>16</v>
      </c>
      <c r="S50" s="51">
        <f>'[15]Форма 1'!$F59</f>
        <v>3285</v>
      </c>
      <c r="T50" s="51">
        <f>'[16]Форма 1'!$F59</f>
        <v>185</v>
      </c>
      <c r="U50" s="51">
        <f>'[17]Форма 1'!$F59</f>
        <v>410</v>
      </c>
      <c r="V50" s="51">
        <f>'[18]Форма 1'!$F59</f>
        <v>2238</v>
      </c>
      <c r="W50" s="51">
        <f>'[19]Форма 1'!$F59</f>
        <v>632</v>
      </c>
      <c r="X50" s="51">
        <f>'[1]Форма 1'!$F59</f>
        <v>21453</v>
      </c>
      <c r="Y50" s="51">
        <f>'[20]Форма 1'!$F59</f>
        <v>2346</v>
      </c>
      <c r="Z50" s="51">
        <f>'[21]Форма 1'!$F59</f>
        <v>1051</v>
      </c>
      <c r="AB50" s="122">
        <f t="shared" si="1"/>
        <v>59811</v>
      </c>
    </row>
    <row r="51" spans="1:28" ht="15" customHeight="1">
      <c r="A51" s="603" t="s">
        <v>145</v>
      </c>
      <c r="B51" s="604"/>
      <c r="C51" s="605"/>
      <c r="D51" s="48" t="s">
        <v>78</v>
      </c>
      <c r="E51" s="51">
        <f>'[1]Форма 1'!$F60</f>
        <v>241029</v>
      </c>
      <c r="F51" s="51">
        <f>'[2]Форма 1'!$F60</f>
        <v>24585</v>
      </c>
      <c r="G51" s="51">
        <f>'[3]Форма 1'!$F60</f>
        <v>29555</v>
      </c>
      <c r="H51" s="51">
        <f>'[4]Форма 1'!$F60</f>
        <v>94601</v>
      </c>
      <c r="I51" s="51">
        <f>'[5]Форма 1'!$F60</f>
        <v>368</v>
      </c>
      <c r="J51" s="51">
        <f>'[6]Форма 1'!$F60</f>
        <v>166872</v>
      </c>
      <c r="K51" s="51">
        <f>'[7]Форма 1'!$F60</f>
        <v>408</v>
      </c>
      <c r="L51" s="51">
        <f>'[8]Форма 1'!$F60</f>
        <v>2404</v>
      </c>
      <c r="M51" s="51">
        <f>'[9]Форма 1'!$F60</f>
        <v>6388</v>
      </c>
      <c r="N51" s="51">
        <f>'[10]Форма 1'!$F60</f>
        <v>23191</v>
      </c>
      <c r="O51" s="51">
        <f>'[11]Форма 1'!$F60</f>
        <v>0</v>
      </c>
      <c r="P51" s="51">
        <f>'[12]Форма 1'!$F60</f>
        <v>1127</v>
      </c>
      <c r="Q51" s="51">
        <f>'[13]Форма 1'!$F60</f>
        <v>15408</v>
      </c>
      <c r="R51" s="51">
        <f>'[14]Форма 1'!$F60</f>
        <v>2447</v>
      </c>
      <c r="S51" s="51">
        <f>'[15]Форма 1'!$F60</f>
        <v>10007</v>
      </c>
      <c r="T51" s="51">
        <f>'[16]Форма 1'!$F60</f>
        <v>3189</v>
      </c>
      <c r="U51" s="51">
        <f>'[17]Форма 1'!$F60</f>
        <v>5707</v>
      </c>
      <c r="V51" s="51">
        <f>'[18]Форма 1'!$F60</f>
        <v>81671</v>
      </c>
      <c r="W51" s="51">
        <f>'[19]Форма 1'!$F60</f>
        <v>1531</v>
      </c>
      <c r="X51" s="51">
        <f>'[1]Форма 1'!$F60</f>
        <v>241029</v>
      </c>
      <c r="Y51" s="51">
        <f>'[20]Форма 1'!$F60</f>
        <v>1175</v>
      </c>
      <c r="Z51" s="51">
        <f>'[21]Форма 1'!$F60</f>
        <v>0</v>
      </c>
      <c r="AB51" s="122">
        <f t="shared" si="1"/>
        <v>711663</v>
      </c>
    </row>
    <row r="52" spans="1:28" ht="15" customHeight="1">
      <c r="A52" s="603" t="s">
        <v>146</v>
      </c>
      <c r="B52" s="604"/>
      <c r="C52" s="605"/>
      <c r="D52" s="48" t="s">
        <v>79</v>
      </c>
      <c r="E52" s="51">
        <f>'[1]Форма 1'!$F61</f>
        <v>42</v>
      </c>
      <c r="F52" s="51">
        <f>'[2]Форма 1'!$F61</f>
        <v>0</v>
      </c>
      <c r="G52" s="51">
        <f>'[3]Форма 1'!$F61</f>
        <v>117</v>
      </c>
      <c r="H52" s="51">
        <f>'[4]Форма 1'!$F61</f>
        <v>0</v>
      </c>
      <c r="I52" s="51">
        <f>'[5]Форма 1'!$F61</f>
        <v>0</v>
      </c>
      <c r="J52" s="51">
        <f>'[6]Форма 1'!$F61</f>
        <v>0</v>
      </c>
      <c r="K52" s="51">
        <f>'[7]Форма 1'!$F61</f>
        <v>0</v>
      </c>
      <c r="L52" s="51">
        <f>'[8]Форма 1'!$F61</f>
        <v>0</v>
      </c>
      <c r="M52" s="51">
        <f>'[9]Форма 1'!$F61</f>
        <v>0</v>
      </c>
      <c r="N52" s="51">
        <f>'[10]Форма 1'!$F61</f>
        <v>0</v>
      </c>
      <c r="O52" s="51">
        <f>'[11]Форма 1'!$F61</f>
        <v>0</v>
      </c>
      <c r="P52" s="51">
        <f>'[12]Форма 1'!$F61</f>
        <v>0</v>
      </c>
      <c r="Q52" s="51">
        <f>'[13]Форма 1'!$F61</f>
        <v>0</v>
      </c>
      <c r="R52" s="51">
        <f>'[14]Форма 1'!$F61</f>
        <v>0</v>
      </c>
      <c r="S52" s="51">
        <f>'[15]Форма 1'!$F61</f>
        <v>0</v>
      </c>
      <c r="T52" s="51">
        <f>'[16]Форма 1'!$F61</f>
        <v>0</v>
      </c>
      <c r="U52" s="51">
        <f>'[17]Форма 1'!$F61</f>
        <v>0</v>
      </c>
      <c r="V52" s="51">
        <f>'[18]Форма 1'!$F61</f>
        <v>28</v>
      </c>
      <c r="W52" s="51">
        <f>'[19]Форма 1'!$F61</f>
        <v>0</v>
      </c>
      <c r="X52" s="51">
        <f>'[1]Форма 1'!$F61</f>
        <v>42</v>
      </c>
      <c r="Y52" s="51">
        <f>'[20]Форма 1'!$F61</f>
        <v>0</v>
      </c>
      <c r="Z52" s="51">
        <f>'[21]Форма 1'!$F61</f>
        <v>0</v>
      </c>
      <c r="AB52" s="122">
        <f t="shared" si="1"/>
        <v>187</v>
      </c>
    </row>
    <row r="53" spans="1:28" ht="15" customHeight="1">
      <c r="A53" s="603" t="s">
        <v>147</v>
      </c>
      <c r="B53" s="604"/>
      <c r="C53" s="605"/>
      <c r="D53" s="48" t="s">
        <v>80</v>
      </c>
      <c r="E53" s="51">
        <f>'[1]Форма 1'!$F62</f>
        <v>0</v>
      </c>
      <c r="F53" s="51">
        <f>'[2]Форма 1'!$F62</f>
        <v>0</v>
      </c>
      <c r="G53" s="51">
        <f>'[3]Форма 1'!$F62</f>
        <v>0</v>
      </c>
      <c r="H53" s="51">
        <f>'[4]Форма 1'!$F62</f>
        <v>0</v>
      </c>
      <c r="I53" s="51">
        <f>'[5]Форма 1'!$F62</f>
        <v>0</v>
      </c>
      <c r="J53" s="51">
        <f>'[6]Форма 1'!$F62</f>
        <v>0</v>
      </c>
      <c r="K53" s="51">
        <f>'[7]Форма 1'!$F62</f>
        <v>0</v>
      </c>
      <c r="L53" s="51">
        <f>'[8]Форма 1'!$F62</f>
        <v>0</v>
      </c>
      <c r="M53" s="51">
        <f>'[9]Форма 1'!$F62</f>
        <v>0</v>
      </c>
      <c r="N53" s="51">
        <f>'[10]Форма 1'!$F62</f>
        <v>0</v>
      </c>
      <c r="O53" s="51">
        <f>'[11]Форма 1'!$F62</f>
        <v>0</v>
      </c>
      <c r="P53" s="51">
        <f>'[12]Форма 1'!$F62</f>
        <v>0</v>
      </c>
      <c r="Q53" s="51">
        <f>'[13]Форма 1'!$F62</f>
        <v>0</v>
      </c>
      <c r="R53" s="51">
        <f>'[14]Форма 1'!$F62</f>
        <v>0</v>
      </c>
      <c r="S53" s="51">
        <f>'[15]Форма 1'!$F62</f>
        <v>0</v>
      </c>
      <c r="T53" s="51">
        <f>'[16]Форма 1'!$F62</f>
        <v>0</v>
      </c>
      <c r="U53" s="51">
        <f>'[17]Форма 1'!$F62</f>
        <v>0</v>
      </c>
      <c r="V53" s="51" t="e">
        <f>'[18]Форма 1'!$F62</f>
        <v>#REF!</v>
      </c>
      <c r="W53" s="51">
        <f>'[19]Форма 1'!$F62</f>
        <v>0</v>
      </c>
      <c r="X53" s="51">
        <f>'[1]Форма 1'!$F62</f>
        <v>0</v>
      </c>
      <c r="Y53" s="51">
        <f>'[20]Форма 1'!$F62</f>
        <v>0</v>
      </c>
      <c r="Z53" s="51">
        <f>'[21]Форма 1'!$F62</f>
        <v>0</v>
      </c>
      <c r="AB53" s="122" t="e">
        <f t="shared" si="1"/>
        <v>#REF!</v>
      </c>
    </row>
    <row r="54" spans="1:28" ht="15" customHeight="1">
      <c r="A54" s="600" t="s">
        <v>148</v>
      </c>
      <c r="B54" s="601"/>
      <c r="C54" s="602"/>
      <c r="D54" s="48" t="s">
        <v>149</v>
      </c>
      <c r="E54" s="51">
        <f>'[1]Форма 1'!$F63</f>
        <v>45361</v>
      </c>
      <c r="F54" s="51">
        <f>'[2]Форма 1'!$F63</f>
        <v>82837</v>
      </c>
      <c r="G54" s="51">
        <f>'[3]Форма 1'!$F63</f>
        <v>85243</v>
      </c>
      <c r="H54" s="51">
        <f>'[4]Форма 1'!$F63</f>
        <v>59476</v>
      </c>
      <c r="I54" s="51">
        <f>'[5]Форма 1'!$F63</f>
        <v>1849</v>
      </c>
      <c r="J54" s="51">
        <f>'[6]Форма 1'!$F63</f>
        <v>8142</v>
      </c>
      <c r="K54" s="51">
        <f>'[7]Форма 1'!$F63</f>
        <v>4521</v>
      </c>
      <c r="L54" s="51">
        <f>'[8]Форма 1'!$F63</f>
        <v>546</v>
      </c>
      <c r="M54" s="51">
        <f>'[9]Форма 1'!$F63</f>
        <v>20967</v>
      </c>
      <c r="N54" s="51">
        <f>'[10]Форма 1'!$F63</f>
        <v>118200</v>
      </c>
      <c r="O54" s="51">
        <f>'[11]Форма 1'!$F63</f>
        <v>12134</v>
      </c>
      <c r="P54" s="51">
        <f>'[12]Форма 1'!$F63</f>
        <v>31996</v>
      </c>
      <c r="Q54" s="51">
        <f>'[13]Форма 1'!$F63</f>
        <v>37712</v>
      </c>
      <c r="R54" s="51">
        <f>'[14]Форма 1'!$F63</f>
        <v>3837</v>
      </c>
      <c r="S54" s="51">
        <f>'[15]Форма 1'!$F63</f>
        <v>255978</v>
      </c>
      <c r="T54" s="51">
        <f>'[16]Форма 1'!$F63</f>
        <v>1083</v>
      </c>
      <c r="U54" s="51">
        <f>'[17]Форма 1'!$F63</f>
        <v>767</v>
      </c>
      <c r="V54" s="51">
        <f>'[18]Форма 1'!$F63</f>
        <v>2858</v>
      </c>
      <c r="W54" s="51">
        <f>'[19]Форма 1'!$F63</f>
        <v>679</v>
      </c>
      <c r="X54" s="51">
        <f>'[1]Форма 1'!$F63</f>
        <v>45361</v>
      </c>
      <c r="Y54" s="51">
        <f>'[20]Форма 1'!$F63</f>
        <v>3019</v>
      </c>
      <c r="Z54" s="51">
        <f>'[21]Форма 1'!$F63</f>
        <v>79</v>
      </c>
      <c r="AB54" s="122">
        <f t="shared" si="1"/>
        <v>777205</v>
      </c>
    </row>
    <row r="55" spans="1:28" ht="15" customHeight="1">
      <c r="A55" s="600" t="s">
        <v>150</v>
      </c>
      <c r="B55" s="601"/>
      <c r="C55" s="602"/>
      <c r="D55" s="48" t="s">
        <v>151</v>
      </c>
      <c r="E55" s="51">
        <f>'[1]Форма 1'!$F64</f>
        <v>0</v>
      </c>
      <c r="F55" s="51">
        <f>'[2]Форма 1'!$F64</f>
        <v>0</v>
      </c>
      <c r="G55" s="51">
        <f>'[3]Форма 1'!$F64</f>
        <v>23000</v>
      </c>
      <c r="H55" s="51">
        <f>'[4]Форма 1'!$F64</f>
        <v>0</v>
      </c>
      <c r="I55" s="51">
        <f>'[5]Форма 1'!$F64</f>
        <v>0</v>
      </c>
      <c r="J55" s="51">
        <f>'[6]Форма 1'!$F64</f>
        <v>0</v>
      </c>
      <c r="K55" s="51">
        <f>'[7]Форма 1'!$F64</f>
        <v>0</v>
      </c>
      <c r="L55" s="51">
        <f>'[8]Форма 1'!$F64</f>
        <v>0</v>
      </c>
      <c r="M55" s="51">
        <f>'[9]Форма 1'!$F64</f>
        <v>0</v>
      </c>
      <c r="N55" s="51">
        <f>'[10]Форма 1'!$F64</f>
        <v>0</v>
      </c>
      <c r="O55" s="51">
        <f>'[11]Форма 1'!$F64</f>
        <v>0</v>
      </c>
      <c r="P55" s="51">
        <f>'[12]Форма 1'!$F64</f>
        <v>0</v>
      </c>
      <c r="Q55" s="51">
        <f>'[13]Форма 1'!$F64</f>
        <v>0</v>
      </c>
      <c r="R55" s="51">
        <f>'[14]Форма 1'!$F64</f>
        <v>0</v>
      </c>
      <c r="S55" s="51">
        <f>'[15]Форма 1'!$F64</f>
        <v>0</v>
      </c>
      <c r="T55" s="51">
        <f>'[16]Форма 1'!$F64</f>
        <v>0</v>
      </c>
      <c r="U55" s="51">
        <f>'[17]Форма 1'!$F64</f>
        <v>0</v>
      </c>
      <c r="V55" s="51" t="e">
        <f>'[18]Форма 1'!$F64</f>
        <v>#REF!</v>
      </c>
      <c r="W55" s="51">
        <f>'[19]Форма 1'!$F64</f>
        <v>0</v>
      </c>
      <c r="X55" s="51">
        <f>'[1]Форма 1'!$F64</f>
        <v>0</v>
      </c>
      <c r="Y55" s="51">
        <f>'[20]Форма 1'!$F64</f>
        <v>0</v>
      </c>
      <c r="Z55" s="51">
        <f>'[21]Форма 1'!$F64</f>
        <v>0</v>
      </c>
      <c r="AB55" s="122" t="e">
        <f t="shared" si="1"/>
        <v>#REF!</v>
      </c>
    </row>
    <row r="56" spans="1:28" ht="15" customHeight="1">
      <c r="A56" s="600" t="s">
        <v>152</v>
      </c>
      <c r="B56" s="601"/>
      <c r="C56" s="602"/>
      <c r="D56" s="48"/>
      <c r="E56" s="51">
        <f>'[1]Форма 1'!$F65</f>
        <v>0</v>
      </c>
      <c r="F56" s="51">
        <f>'[2]Форма 1'!$F65</f>
        <v>0</v>
      </c>
      <c r="G56" s="51">
        <f>'[3]Форма 1'!$F65</f>
        <v>0</v>
      </c>
      <c r="H56" s="51">
        <f>'[4]Форма 1'!$F65</f>
        <v>0</v>
      </c>
      <c r="I56" s="51">
        <f>'[5]Форма 1'!$F65</f>
        <v>0</v>
      </c>
      <c r="J56" s="51">
        <f>'[6]Форма 1'!$F65</f>
        <v>0</v>
      </c>
      <c r="K56" s="51">
        <f>'[7]Форма 1'!$F65</f>
        <v>0</v>
      </c>
      <c r="L56" s="51">
        <f>'[8]Форма 1'!$F65</f>
        <v>0</v>
      </c>
      <c r="M56" s="51">
        <f>'[9]Форма 1'!$F65</f>
        <v>0</v>
      </c>
      <c r="N56" s="51">
        <f>'[10]Форма 1'!$F65</f>
        <v>0</v>
      </c>
      <c r="O56" s="51">
        <f>'[11]Форма 1'!$F65</f>
        <v>0</v>
      </c>
      <c r="P56" s="51">
        <f>'[12]Форма 1'!$F65</f>
        <v>0</v>
      </c>
      <c r="Q56" s="51">
        <f>'[13]Форма 1'!$F65</f>
        <v>0</v>
      </c>
      <c r="R56" s="51">
        <f>'[14]Форма 1'!$F65</f>
        <v>0</v>
      </c>
      <c r="S56" s="51">
        <f>'[15]Форма 1'!$F65</f>
        <v>0</v>
      </c>
      <c r="T56" s="51">
        <f>'[16]Форма 1'!$F65</f>
        <v>0</v>
      </c>
      <c r="U56" s="51">
        <f>'[17]Форма 1'!$F65</f>
        <v>0</v>
      </c>
      <c r="V56" s="51" t="e">
        <f>'[18]Форма 1'!$F65</f>
        <v>#REF!</v>
      </c>
      <c r="W56" s="51">
        <f>'[19]Форма 1'!$F65</f>
        <v>0</v>
      </c>
      <c r="X56" s="51">
        <f>'[1]Форма 1'!$F65</f>
        <v>0</v>
      </c>
      <c r="Y56" s="51">
        <f>'[20]Форма 1'!$F65</f>
        <v>0</v>
      </c>
      <c r="Z56" s="51">
        <f>'[21]Форма 1'!$F65</f>
        <v>0</v>
      </c>
      <c r="AB56" s="122" t="e">
        <f t="shared" si="1"/>
        <v>#REF!</v>
      </c>
    </row>
    <row r="57" spans="1:28" ht="15" customHeight="1">
      <c r="A57" s="603" t="s">
        <v>153</v>
      </c>
      <c r="B57" s="604"/>
      <c r="C57" s="605"/>
      <c r="D57" s="48" t="s">
        <v>81</v>
      </c>
      <c r="E57" s="51">
        <f>'[1]Форма 1'!$F66</f>
        <v>27987</v>
      </c>
      <c r="F57" s="51">
        <f>'[2]Форма 1'!$F66</f>
        <v>49090</v>
      </c>
      <c r="G57" s="51">
        <f>'[3]Форма 1'!$F66</f>
        <v>9651</v>
      </c>
      <c r="H57" s="51">
        <f>'[4]Форма 1'!$F66</f>
        <v>12099</v>
      </c>
      <c r="I57" s="51">
        <f>'[5]Форма 1'!$F66</f>
        <v>343</v>
      </c>
      <c r="J57" s="51">
        <f>'[6]Форма 1'!$F66</f>
        <v>22109</v>
      </c>
      <c r="K57" s="51">
        <f>'[7]Форма 1'!$F66</f>
        <v>12502</v>
      </c>
      <c r="L57" s="51">
        <f>'[8]Форма 1'!$F66</f>
        <v>854</v>
      </c>
      <c r="M57" s="51">
        <f>'[9]Форма 1'!$F66</f>
        <v>40890</v>
      </c>
      <c r="N57" s="51">
        <f>'[10]Форма 1'!$F66</f>
        <v>122798</v>
      </c>
      <c r="O57" s="51">
        <f>'[11]Форма 1'!$F66</f>
        <v>1842</v>
      </c>
      <c r="P57" s="51">
        <f>'[12]Форма 1'!$F66</f>
        <v>3095</v>
      </c>
      <c r="Q57" s="51">
        <f>'[13]Форма 1'!$F66</f>
        <v>437156</v>
      </c>
      <c r="R57" s="51">
        <f>'[14]Форма 1'!$F66</f>
        <v>26360</v>
      </c>
      <c r="S57" s="51">
        <f>'[15]Форма 1'!$F66</f>
        <v>9</v>
      </c>
      <c r="T57" s="51">
        <f>'[16]Форма 1'!$F66</f>
        <v>3918</v>
      </c>
      <c r="U57" s="51">
        <f>'[17]Форма 1'!$F66</f>
        <v>1440</v>
      </c>
      <c r="V57" s="51">
        <f>'[18]Форма 1'!$F66</f>
        <v>68331</v>
      </c>
      <c r="W57" s="51">
        <f>'[19]Форма 1'!$F66</f>
        <v>1240</v>
      </c>
      <c r="X57" s="51">
        <f>'[1]Форма 1'!$F66</f>
        <v>27987</v>
      </c>
      <c r="Y57" s="51">
        <f>'[20]Форма 1'!$F66</f>
        <v>4727</v>
      </c>
      <c r="Z57" s="51">
        <f>'[21]Форма 1'!$F66</f>
        <v>2185</v>
      </c>
      <c r="AB57" s="122">
        <f t="shared" si="1"/>
        <v>846441</v>
      </c>
    </row>
    <row r="58" spans="1:28" ht="15" customHeight="1">
      <c r="A58" s="620" t="s">
        <v>100</v>
      </c>
      <c r="B58" s="621"/>
      <c r="C58" s="622"/>
      <c r="D58" s="48" t="s">
        <v>99</v>
      </c>
      <c r="E58" s="51">
        <f>'[1]Форма 1'!$F67</f>
        <v>11</v>
      </c>
      <c r="F58" s="51">
        <f>'[2]Форма 1'!$F67</f>
        <v>278</v>
      </c>
      <c r="G58" s="51">
        <f>'[3]Форма 1'!$F67</f>
        <v>9</v>
      </c>
      <c r="H58" s="51">
        <f>'[4]Форма 1'!$F67</f>
        <v>19</v>
      </c>
      <c r="I58" s="51">
        <f>'[5]Форма 1'!$F67</f>
        <v>0</v>
      </c>
      <c r="J58" s="51">
        <f>'[6]Форма 1'!$F67</f>
        <v>9</v>
      </c>
      <c r="K58" s="51">
        <f>'[7]Форма 1'!$F67</f>
        <v>41</v>
      </c>
      <c r="L58" s="51">
        <f>'[8]Форма 1'!$F67</f>
        <v>1</v>
      </c>
      <c r="M58" s="51">
        <f>'[9]Форма 1'!$F67</f>
        <v>3</v>
      </c>
      <c r="N58" s="51">
        <f>'[10]Форма 1'!$F67</f>
        <v>3</v>
      </c>
      <c r="O58" s="51">
        <f>'[11]Форма 1'!$F67</f>
        <v>0</v>
      </c>
      <c r="P58" s="51">
        <f>'[12]Форма 1'!$F67</f>
        <v>1</v>
      </c>
      <c r="Q58" s="51">
        <f>'[13]Форма 1'!$F67</f>
        <v>7</v>
      </c>
      <c r="R58" s="51">
        <f>'[14]Форма 1'!$F67</f>
        <v>10</v>
      </c>
      <c r="S58" s="51">
        <f>'[15]Форма 1'!$F67</f>
        <v>0</v>
      </c>
      <c r="T58" s="51">
        <f>'[16]Форма 1'!$F67</f>
        <v>3</v>
      </c>
      <c r="U58" s="51">
        <f>'[17]Форма 1'!$F67</f>
        <v>7</v>
      </c>
      <c r="V58" s="51">
        <f>'[18]Форма 1'!$F67</f>
        <v>1</v>
      </c>
      <c r="W58" s="51">
        <f>'[19]Форма 1'!$F67</f>
        <v>5</v>
      </c>
      <c r="X58" s="51">
        <f>'[1]Форма 1'!$F67</f>
        <v>11</v>
      </c>
      <c r="Y58" s="51">
        <f>'[20]Форма 1'!$F67</f>
        <v>22</v>
      </c>
      <c r="Z58" s="51">
        <f>'[21]Форма 1'!$F67</f>
        <v>0</v>
      </c>
      <c r="AB58" s="122">
        <f t="shared" si="1"/>
        <v>430</v>
      </c>
    </row>
    <row r="59" spans="1:28" ht="15">
      <c r="A59" s="603" t="s">
        <v>154</v>
      </c>
      <c r="B59" s="604"/>
      <c r="C59" s="605"/>
      <c r="D59" s="48" t="s">
        <v>155</v>
      </c>
      <c r="E59" s="51">
        <f>'[1]Форма 1'!$F68</f>
        <v>79</v>
      </c>
      <c r="F59" s="51">
        <f>'[2]Форма 1'!$F68</f>
        <v>84</v>
      </c>
      <c r="G59" s="51">
        <f>'[3]Форма 1'!$F68</f>
        <v>0</v>
      </c>
      <c r="H59" s="51">
        <f>'[4]Форма 1'!$F68</f>
        <v>0</v>
      </c>
      <c r="I59" s="51">
        <f>'[5]Форма 1'!$F68</f>
        <v>0</v>
      </c>
      <c r="J59" s="51">
        <f>'[6]Форма 1'!$F68</f>
        <v>23962</v>
      </c>
      <c r="K59" s="51">
        <f>'[7]Форма 1'!$F68</f>
        <v>0</v>
      </c>
      <c r="L59" s="51">
        <f>'[8]Форма 1'!$F68</f>
        <v>0</v>
      </c>
      <c r="M59" s="51">
        <f>'[9]Форма 1'!$F68</f>
        <v>0</v>
      </c>
      <c r="N59" s="51">
        <f>'[10]Форма 1'!$F68</f>
        <v>0</v>
      </c>
      <c r="O59" s="51">
        <f>'[11]Форма 1'!$F68</f>
        <v>0</v>
      </c>
      <c r="P59" s="51">
        <f>'[12]Форма 1'!$F68</f>
        <v>0</v>
      </c>
      <c r="Q59" s="51">
        <f>'[13]Форма 1'!$F68</f>
        <v>104</v>
      </c>
      <c r="R59" s="51">
        <f>'[14]Форма 1'!$F68</f>
        <v>47</v>
      </c>
      <c r="S59" s="51">
        <f>'[15]Форма 1'!$F68</f>
        <v>0</v>
      </c>
      <c r="T59" s="51">
        <f>'[16]Форма 1'!$F68</f>
        <v>0</v>
      </c>
      <c r="U59" s="51">
        <f>'[17]Форма 1'!$F68</f>
        <v>9</v>
      </c>
      <c r="V59" s="51" t="e">
        <f>'[18]Форма 1'!$F68</f>
        <v>#REF!</v>
      </c>
      <c r="W59" s="51">
        <f>'[19]Форма 1'!$F68</f>
        <v>14</v>
      </c>
      <c r="X59" s="51">
        <f>'[1]Форма 1'!$F68</f>
        <v>79</v>
      </c>
      <c r="Y59" s="51">
        <f>'[20]Форма 1'!$F68</f>
        <v>0</v>
      </c>
      <c r="Z59" s="51">
        <f>'[21]Форма 1'!$F68</f>
        <v>0</v>
      </c>
      <c r="AB59" s="122" t="e">
        <f t="shared" si="1"/>
        <v>#REF!</v>
      </c>
    </row>
    <row r="60" spans="1:28" ht="15" customHeight="1">
      <c r="A60" s="600" t="s">
        <v>156</v>
      </c>
      <c r="B60" s="601"/>
      <c r="C60" s="602"/>
      <c r="D60" s="48" t="s">
        <v>82</v>
      </c>
      <c r="E60" s="51">
        <f>'[1]Форма 1'!$F69</f>
        <v>0</v>
      </c>
      <c r="F60" s="51">
        <f>'[2]Форма 1'!$F69</f>
        <v>230086</v>
      </c>
      <c r="G60" s="51">
        <f>'[3]Форма 1'!$F69</f>
        <v>180380</v>
      </c>
      <c r="H60" s="51">
        <f>'[4]Форма 1'!$F69</f>
        <v>158566</v>
      </c>
      <c r="I60" s="51">
        <f>'[5]Форма 1'!$F69</f>
        <v>532</v>
      </c>
      <c r="J60" s="51">
        <f>'[6]Форма 1'!$F69</f>
        <v>8746</v>
      </c>
      <c r="K60" s="51">
        <f>'[7]Форма 1'!$F69</f>
        <v>21862</v>
      </c>
      <c r="L60" s="51">
        <f>'[8]Форма 1'!$F69</f>
        <v>4248</v>
      </c>
      <c r="M60" s="51">
        <f>'[9]Форма 1'!$F69</f>
        <v>82040</v>
      </c>
      <c r="N60" s="51">
        <f>'[10]Форма 1'!$F69</f>
        <v>150282</v>
      </c>
      <c r="O60" s="51">
        <f>'[11]Форма 1'!$F69</f>
        <v>7545</v>
      </c>
      <c r="P60" s="51">
        <f>'[12]Форма 1'!$F69</f>
        <v>6078</v>
      </c>
      <c r="Q60" s="51">
        <f>'[13]Форма 1'!$F69</f>
        <v>128217</v>
      </c>
      <c r="R60" s="51">
        <f>'[14]Форма 1'!$F69</f>
        <v>64300</v>
      </c>
      <c r="S60" s="51">
        <f>'[15]Форма 1'!$F69</f>
        <v>81015</v>
      </c>
      <c r="T60" s="51">
        <f>'[16]Форма 1'!$F69</f>
        <v>32154</v>
      </c>
      <c r="U60" s="51">
        <f>'[17]Форма 1'!$F69</f>
        <v>9003</v>
      </c>
      <c r="V60" s="51">
        <f>'[18]Форма 1'!$F69</f>
        <v>32698</v>
      </c>
      <c r="W60" s="51">
        <f>'[19]Форма 1'!$F69</f>
        <v>7972</v>
      </c>
      <c r="X60" s="51">
        <f>'[1]Форма 1'!$F69</f>
        <v>0</v>
      </c>
      <c r="Y60" s="51">
        <f>'[20]Форма 1'!$F69</f>
        <v>14614</v>
      </c>
      <c r="Z60" s="51">
        <f>'[21]Форма 1'!$F69</f>
        <v>0</v>
      </c>
      <c r="AB60" s="122">
        <f t="shared" si="1"/>
        <v>1220338</v>
      </c>
    </row>
    <row r="61" spans="1:28" ht="15" customHeight="1">
      <c r="A61" s="600" t="s">
        <v>157</v>
      </c>
      <c r="B61" s="601"/>
      <c r="C61" s="602"/>
      <c r="D61" s="48" t="s">
        <v>158</v>
      </c>
      <c r="E61" s="50">
        <f>'[1]Форма 1'!$F70</f>
        <v>1675957</v>
      </c>
      <c r="F61" s="50">
        <f>'[2]Форма 1'!$F70</f>
        <v>1360996</v>
      </c>
      <c r="G61" s="50">
        <f>'[3]Форма 1'!$F70</f>
        <v>1216209</v>
      </c>
      <c r="H61" s="50">
        <f>'[4]Форма 1'!$F70</f>
        <v>1708072</v>
      </c>
      <c r="I61" s="50">
        <f>'[5]Форма 1'!$F70</f>
        <v>21871</v>
      </c>
      <c r="J61" s="50">
        <f>'[6]Форма 1'!$F70</f>
        <v>1010755</v>
      </c>
      <c r="K61" s="50">
        <f>'[7]Форма 1'!$F70</f>
        <v>139316</v>
      </c>
      <c r="L61" s="50">
        <f>'[8]Форма 1'!$F70</f>
        <v>72272</v>
      </c>
      <c r="M61" s="50">
        <f>'[9]Форма 1'!$F70</f>
        <v>855268</v>
      </c>
      <c r="N61" s="50">
        <f>'[10]Форма 1'!$F70</f>
        <v>1556636</v>
      </c>
      <c r="O61" s="50">
        <f>'[11]Форма 1'!$F70</f>
        <v>176428</v>
      </c>
      <c r="P61" s="50">
        <f>'[12]Форма 1'!$F70</f>
        <v>667992</v>
      </c>
      <c r="Q61" s="50">
        <f>'[13]Форма 1'!$F70</f>
        <v>2169954</v>
      </c>
      <c r="R61" s="50">
        <f>'[14]Форма 1'!$F70</f>
        <v>615956</v>
      </c>
      <c r="S61" s="50">
        <f>'[15]Форма 1'!$F70</f>
        <v>1500491</v>
      </c>
      <c r="T61" s="50">
        <f>'[16]Форма 1'!$F70</f>
        <v>107416</v>
      </c>
      <c r="U61" s="50">
        <f>'[17]Форма 1'!$F70</f>
        <v>47195</v>
      </c>
      <c r="V61" s="50">
        <f>'[18]Форма 1'!$F70</f>
        <v>501210</v>
      </c>
      <c r="W61" s="50">
        <f>'[19]Форма 1'!$F70</f>
        <v>71499</v>
      </c>
      <c r="X61" s="50">
        <f>'[1]Форма 1'!$F70</f>
        <v>1675957</v>
      </c>
      <c r="Y61" s="50">
        <f>'[20]Форма 1'!$F70</f>
        <v>228727</v>
      </c>
      <c r="Z61" s="50">
        <f>'[21]Форма 1'!$F70</f>
        <v>3429</v>
      </c>
      <c r="AB61" s="122">
        <f t="shared" si="1"/>
        <v>15704220</v>
      </c>
    </row>
    <row r="62" spans="1:28" ht="16.5" customHeight="1" thickBot="1">
      <c r="A62" s="623" t="s">
        <v>159</v>
      </c>
      <c r="B62" s="624"/>
      <c r="C62" s="625"/>
      <c r="D62" s="55" t="s">
        <v>83</v>
      </c>
      <c r="E62" s="51">
        <f>'[1]Форма 1'!$F71</f>
        <v>7604</v>
      </c>
      <c r="F62" s="51">
        <f>'[2]Форма 1'!$F71</f>
        <v>1144</v>
      </c>
      <c r="G62" s="51">
        <f>'[3]Форма 1'!$F71</f>
        <v>740</v>
      </c>
      <c r="H62" s="51">
        <f>'[4]Форма 1'!$F71</f>
        <v>443</v>
      </c>
      <c r="I62" s="51">
        <f>'[5]Форма 1'!$F71</f>
        <v>6</v>
      </c>
      <c r="J62" s="51">
        <f>'[6]Форма 1'!$F71</f>
        <v>198</v>
      </c>
      <c r="K62" s="51">
        <f>'[7]Форма 1'!$F71</f>
        <v>127</v>
      </c>
      <c r="L62" s="51">
        <f>'[8]Форма 1'!$F71</f>
        <v>30</v>
      </c>
      <c r="M62" s="51">
        <f>'[9]Форма 1'!$F71</f>
        <v>950</v>
      </c>
      <c r="N62" s="51">
        <f>'[10]Форма 1'!$F71</f>
        <v>143</v>
      </c>
      <c r="O62" s="51">
        <f>'[11]Форма 1'!$F71</f>
        <v>0</v>
      </c>
      <c r="P62" s="51">
        <f>'[12]Форма 1'!$F71</f>
        <v>329</v>
      </c>
      <c r="Q62" s="51">
        <f>'[13]Форма 1'!$F71</f>
        <v>10631</v>
      </c>
      <c r="R62" s="51">
        <f>'[14]Форма 1'!$F71</f>
        <v>874</v>
      </c>
      <c r="S62" s="51">
        <f>'[15]Форма 1'!$F71</f>
        <v>0</v>
      </c>
      <c r="T62" s="51">
        <f>'[16]Форма 1'!$F71</f>
        <v>108</v>
      </c>
      <c r="U62" s="51">
        <f>'[17]Форма 1'!$F71</f>
        <v>79</v>
      </c>
      <c r="V62" s="51">
        <f>'[18]Форма 1'!$F71</f>
        <v>810</v>
      </c>
      <c r="W62" s="51">
        <f>'[19]Форма 1'!$F71</f>
        <v>313</v>
      </c>
      <c r="X62" s="51">
        <f>'[1]Форма 1'!$F71</f>
        <v>7604</v>
      </c>
      <c r="Y62" s="51">
        <f>'[20]Форма 1'!$F71</f>
        <v>9</v>
      </c>
      <c r="Z62" s="51">
        <f>'[21]Форма 1'!$F71</f>
        <v>68</v>
      </c>
      <c r="AB62" s="122">
        <f t="shared" si="1"/>
        <v>24538</v>
      </c>
    </row>
    <row r="63" spans="1:28" ht="16.5" customHeight="1" thickBot="1">
      <c r="A63" s="629" t="s">
        <v>86</v>
      </c>
      <c r="B63" s="630"/>
      <c r="C63" s="630"/>
      <c r="D63" s="114" t="s">
        <v>12</v>
      </c>
      <c r="E63" s="89">
        <f>'[1]Форма 1'!$F72</f>
        <v>0</v>
      </c>
      <c r="F63" s="89">
        <f>'[2]Форма 1'!$F72</f>
        <v>396</v>
      </c>
      <c r="G63" s="89">
        <f>'[3]Форма 1'!$F72</f>
        <v>0</v>
      </c>
      <c r="H63" s="89">
        <f>'[4]Форма 1'!$F72</f>
        <v>0</v>
      </c>
      <c r="I63" s="89">
        <f>'[5]Форма 1'!$F72</f>
        <v>0</v>
      </c>
      <c r="J63" s="89">
        <f>'[6]Форма 1'!$F72</f>
        <v>5</v>
      </c>
      <c r="K63" s="89">
        <f>'[7]Форма 1'!$F72</f>
        <v>0</v>
      </c>
      <c r="L63" s="89">
        <f>'[8]Форма 1'!$F72</f>
        <v>0</v>
      </c>
      <c r="M63" s="89">
        <f>'[9]Форма 1'!$F72</f>
        <v>0</v>
      </c>
      <c r="N63" s="89">
        <f>'[10]Форма 1'!$F72</f>
        <v>0</v>
      </c>
      <c r="O63" s="89">
        <f>'[11]Форма 1'!$F72</f>
        <v>0</v>
      </c>
      <c r="P63" s="89">
        <f>'[12]Форма 1'!$F72</f>
        <v>12839</v>
      </c>
      <c r="Q63" s="89">
        <f>'[13]Форма 1'!$F72</f>
        <v>26</v>
      </c>
      <c r="R63" s="89">
        <f>'[14]Форма 1'!$F72</f>
        <v>0</v>
      </c>
      <c r="S63" s="89">
        <f>'[15]Форма 1'!$F72</f>
        <v>0</v>
      </c>
      <c r="T63" s="89">
        <f>'[16]Форма 1'!$F72</f>
        <v>0</v>
      </c>
      <c r="U63" s="89">
        <f>'[17]Форма 1'!$F72</f>
        <v>0</v>
      </c>
      <c r="V63" s="89" t="e">
        <f>'[18]Форма 1'!$F72</f>
        <v>#REF!</v>
      </c>
      <c r="W63" s="89">
        <f>'[19]Форма 1'!$F72</f>
        <v>0</v>
      </c>
      <c r="X63" s="89">
        <f>'[1]Форма 1'!$F72</f>
        <v>0</v>
      </c>
      <c r="Y63" s="89">
        <f>'[20]Форма 1'!$F72</f>
        <v>0</v>
      </c>
      <c r="Z63" s="89">
        <f>'[21]Форма 1'!$F72</f>
        <v>0</v>
      </c>
      <c r="AB63" s="122" t="e">
        <f t="shared" si="1"/>
        <v>#REF!</v>
      </c>
    </row>
    <row r="64" spans="1:28" ht="23.25" customHeight="1" thickBot="1">
      <c r="A64" s="626" t="s">
        <v>160</v>
      </c>
      <c r="B64" s="627"/>
      <c r="C64" s="628"/>
      <c r="D64" s="56" t="s">
        <v>161</v>
      </c>
      <c r="E64" s="57">
        <f>'[1]Форма 1'!$F73</f>
        <v>4575788</v>
      </c>
      <c r="F64" s="57">
        <f>'[2]Форма 1'!$F73</f>
        <v>3080471</v>
      </c>
      <c r="G64" s="57">
        <f>'[3]Форма 1'!$F73</f>
        <v>3408388</v>
      </c>
      <c r="H64" s="57">
        <f>'[4]Форма 1'!$F73</f>
        <v>4316612</v>
      </c>
      <c r="I64" s="57">
        <f>'[5]Форма 1'!$F73</f>
        <v>168462</v>
      </c>
      <c r="J64" s="57">
        <f>'[6]Форма 1'!$F73</f>
        <v>10365008</v>
      </c>
      <c r="K64" s="57">
        <f>'[7]Форма 1'!$F73</f>
        <v>688539</v>
      </c>
      <c r="L64" s="57">
        <f>'[8]Форма 1'!$F73</f>
        <v>657675</v>
      </c>
      <c r="M64" s="57">
        <f>'[9]Форма 1'!$F73</f>
        <v>3351280</v>
      </c>
      <c r="N64" s="57">
        <f>'[10]Форма 1'!$F73</f>
        <v>2919255</v>
      </c>
      <c r="O64" s="57">
        <f>'[11]Форма 1'!$F73</f>
        <v>521450</v>
      </c>
      <c r="P64" s="57">
        <f>'[12]Форма 1'!$F73</f>
        <v>1485965</v>
      </c>
      <c r="Q64" s="57">
        <f>'[13]Форма 1'!$F73</f>
        <v>5795503</v>
      </c>
      <c r="R64" s="57">
        <f>'[14]Форма 1'!$F73</f>
        <v>1497379</v>
      </c>
      <c r="S64" s="57">
        <f>'[15]Форма 1'!$F73</f>
        <v>1574849</v>
      </c>
      <c r="T64" s="57">
        <f>'[16]Форма 1'!$F73</f>
        <v>885484</v>
      </c>
      <c r="U64" s="57">
        <f>'[17]Форма 1'!$F73</f>
        <v>637893</v>
      </c>
      <c r="V64" s="57">
        <f>'[18]Форма 1'!$F73</f>
        <v>2489130</v>
      </c>
      <c r="W64" s="57">
        <f>'[19]Форма 1'!$F73</f>
        <v>529251</v>
      </c>
      <c r="X64" s="57">
        <f>'[1]Форма 1'!$F73</f>
        <v>4575788</v>
      </c>
      <c r="Y64" s="57">
        <f>'[20]Форма 1'!$F73</f>
        <v>392587</v>
      </c>
      <c r="Z64" s="57">
        <f>'[21]Форма 1'!$F73</f>
        <v>7058710</v>
      </c>
      <c r="AB64" s="122">
        <f t="shared" si="1"/>
        <v>49340969</v>
      </c>
    </row>
    <row r="65" spans="1:28" ht="19.5" thickBot="1">
      <c r="A65" s="58"/>
      <c r="B65" s="58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B65" s="122">
        <f t="shared" si="1"/>
        <v>0</v>
      </c>
    </row>
    <row r="66" spans="1:28" ht="27.75" customHeight="1" thickBot="1">
      <c r="A66" s="591" t="s">
        <v>162</v>
      </c>
      <c r="B66" s="592"/>
      <c r="C66" s="593"/>
      <c r="D66" s="42" t="s">
        <v>105</v>
      </c>
      <c r="E66" s="43" t="s">
        <v>16</v>
      </c>
      <c r="F66" s="43" t="s">
        <v>16</v>
      </c>
      <c r="G66" s="43" t="s">
        <v>16</v>
      </c>
      <c r="H66" s="43" t="s">
        <v>16</v>
      </c>
      <c r="I66" s="43" t="s">
        <v>16</v>
      </c>
      <c r="J66" s="43" t="s">
        <v>16</v>
      </c>
      <c r="K66" s="43" t="s">
        <v>16</v>
      </c>
      <c r="L66" s="43" t="s">
        <v>16</v>
      </c>
      <c r="M66" s="43" t="s">
        <v>16</v>
      </c>
      <c r="N66" s="43" t="s">
        <v>16</v>
      </c>
      <c r="O66" s="43" t="s">
        <v>16</v>
      </c>
      <c r="P66" s="43" t="s">
        <v>16</v>
      </c>
      <c r="Q66" s="43" t="s">
        <v>16</v>
      </c>
      <c r="R66" s="43" t="s">
        <v>16</v>
      </c>
      <c r="S66" s="43" t="s">
        <v>16</v>
      </c>
      <c r="T66" s="43" t="s">
        <v>16</v>
      </c>
      <c r="U66" s="43" t="s">
        <v>16</v>
      </c>
      <c r="V66" s="43" t="s">
        <v>16</v>
      </c>
      <c r="W66" s="43" t="s">
        <v>16</v>
      </c>
      <c r="X66" s="43" t="s">
        <v>16</v>
      </c>
      <c r="Y66" s="43" t="s">
        <v>16</v>
      </c>
      <c r="Z66" s="43" t="s">
        <v>16</v>
      </c>
      <c r="AB66" s="122">
        <f t="shared" si="1"/>
        <v>0</v>
      </c>
    </row>
    <row r="67" spans="1:28" ht="15.75" thickBot="1">
      <c r="A67" s="594">
        <v>1</v>
      </c>
      <c r="B67" s="595"/>
      <c r="C67" s="596"/>
      <c r="D67" s="44" t="s">
        <v>108</v>
      </c>
      <c r="E67" s="61" t="s">
        <v>110</v>
      </c>
      <c r="F67" s="61" t="s">
        <v>110</v>
      </c>
      <c r="G67" s="61" t="s">
        <v>110</v>
      </c>
      <c r="H67" s="61" t="s">
        <v>110</v>
      </c>
      <c r="I67" s="61" t="s">
        <v>110</v>
      </c>
      <c r="J67" s="61" t="s">
        <v>110</v>
      </c>
      <c r="K67" s="61" t="s">
        <v>110</v>
      </c>
      <c r="L67" s="61" t="s">
        <v>110</v>
      </c>
      <c r="M67" s="61" t="s">
        <v>110</v>
      </c>
      <c r="N67" s="61" t="s">
        <v>110</v>
      </c>
      <c r="O67" s="61" t="s">
        <v>110</v>
      </c>
      <c r="P67" s="61" t="s">
        <v>110</v>
      </c>
      <c r="Q67" s="61" t="s">
        <v>110</v>
      </c>
      <c r="R67" s="61" t="s">
        <v>110</v>
      </c>
      <c r="S67" s="61" t="s">
        <v>110</v>
      </c>
      <c r="T67" s="61" t="s">
        <v>110</v>
      </c>
      <c r="U67" s="61" t="s">
        <v>110</v>
      </c>
      <c r="V67" s="61" t="s">
        <v>110</v>
      </c>
      <c r="W67" s="61" t="s">
        <v>110</v>
      </c>
      <c r="X67" s="61" t="s">
        <v>110</v>
      </c>
      <c r="Y67" s="61" t="s">
        <v>110</v>
      </c>
      <c r="Z67" s="61" t="s">
        <v>110</v>
      </c>
      <c r="AB67" s="122">
        <f t="shared" si="1"/>
        <v>0</v>
      </c>
    </row>
    <row r="68" spans="1:28" ht="15" customHeight="1">
      <c r="A68" s="597" t="s">
        <v>163</v>
      </c>
      <c r="B68" s="598"/>
      <c r="C68" s="599"/>
      <c r="D68" s="46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B68" s="122">
        <f t="shared" si="1"/>
        <v>0</v>
      </c>
    </row>
    <row r="69" spans="1:28" ht="15" customHeight="1">
      <c r="A69" s="600" t="s">
        <v>164</v>
      </c>
      <c r="B69" s="601"/>
      <c r="C69" s="602"/>
      <c r="D69" s="48" t="s">
        <v>84</v>
      </c>
      <c r="E69" s="51">
        <f>'[1]Форма 1'!$F78</f>
        <v>149186</v>
      </c>
      <c r="F69" s="22">
        <f>'[2]Форма 1'!$F78</f>
        <v>236443</v>
      </c>
      <c r="G69" s="51">
        <f>'[3]Форма 1'!$F78</f>
        <v>127905</v>
      </c>
      <c r="H69" s="51">
        <f>'[4]Форма 1'!$F78</f>
        <v>480229</v>
      </c>
      <c r="I69" s="51">
        <f>'[5]Форма 1'!$F78</f>
        <v>475329</v>
      </c>
      <c r="J69" s="51">
        <f>'[6]Форма 1'!$F78</f>
        <v>118553</v>
      </c>
      <c r="K69" s="51">
        <f>'[7]Форма 1'!$F78</f>
        <v>30974</v>
      </c>
      <c r="L69" s="51">
        <f>'[8]Форма 1'!$F78</f>
        <v>23864</v>
      </c>
      <c r="M69" s="51">
        <f>'[9]Форма 1'!$F78</f>
        <v>59916</v>
      </c>
      <c r="N69" s="51">
        <f>'[10]Форма 1'!$F78</f>
        <v>81897</v>
      </c>
      <c r="O69" s="51">
        <f>'[11]Форма 1'!$F78</f>
        <v>31151</v>
      </c>
      <c r="P69" s="51">
        <f>'[12]Форма 1'!$F78</f>
        <v>44840</v>
      </c>
      <c r="Q69" s="51">
        <f>'[13]Форма 1'!$F78</f>
        <v>27091</v>
      </c>
      <c r="R69" s="51">
        <f>'[14]Форма 1'!$F78</f>
        <v>43242</v>
      </c>
      <c r="S69" s="51">
        <f>'[15]Форма 1'!$F78</f>
        <v>52031</v>
      </c>
      <c r="T69" s="51">
        <f>'[16]Форма 1'!$F78</f>
        <v>39660</v>
      </c>
      <c r="U69" s="51">
        <f>'[17]Форма 1'!$F78</f>
        <v>15272</v>
      </c>
      <c r="V69" s="51">
        <f>'[18]Форма 1'!$F78</f>
        <v>64135</v>
      </c>
      <c r="W69" s="51">
        <f>'[19]Форма 1'!$F78</f>
        <v>33638</v>
      </c>
      <c r="X69" s="51">
        <f>'[1]Форма 1'!$F78</f>
        <v>149186</v>
      </c>
      <c r="Y69" s="51">
        <f>'[20]Форма 1'!$F78</f>
        <v>14195</v>
      </c>
      <c r="Z69" s="51">
        <f>'[21]Форма 1'!$F78</f>
        <v>9831180</v>
      </c>
      <c r="AB69" s="122">
        <f t="shared" si="1"/>
        <v>2149551</v>
      </c>
    </row>
    <row r="70" spans="1:28" ht="15">
      <c r="A70" s="600" t="s">
        <v>165</v>
      </c>
      <c r="B70" s="601"/>
      <c r="C70" s="602"/>
      <c r="D70" s="48" t="s">
        <v>85</v>
      </c>
      <c r="E70" s="51">
        <f>'[1]Форма 1'!$F79</f>
        <v>0</v>
      </c>
      <c r="F70" s="22">
        <f>'[2]Форма 1'!$F79</f>
        <v>0</v>
      </c>
      <c r="G70" s="51">
        <f>'[3]Форма 1'!$F79</f>
        <v>0</v>
      </c>
      <c r="H70" s="51">
        <f>'[4]Форма 1'!$F79</f>
        <v>0</v>
      </c>
      <c r="I70" s="51">
        <f>'[5]Форма 1'!$F79</f>
        <v>0</v>
      </c>
      <c r="J70" s="51">
        <f>'[6]Форма 1'!$F79</f>
        <v>0</v>
      </c>
      <c r="K70" s="51">
        <f>'[7]Форма 1'!$F79</f>
        <v>0</v>
      </c>
      <c r="L70" s="51">
        <f>'[8]Форма 1'!$F79</f>
        <v>0</v>
      </c>
      <c r="M70" s="51">
        <f>'[9]Форма 1'!$F79</f>
        <v>0</v>
      </c>
      <c r="N70" s="51">
        <f>'[10]Форма 1'!$F79</f>
        <v>0</v>
      </c>
      <c r="O70" s="51">
        <f>'[11]Форма 1'!$F79</f>
        <v>0</v>
      </c>
      <c r="P70" s="51">
        <f>'[12]Форма 1'!$F79</f>
        <v>0</v>
      </c>
      <c r="Q70" s="51">
        <f>'[13]Форма 1'!$F79</f>
        <v>0</v>
      </c>
      <c r="R70" s="51">
        <f>'[14]Форма 1'!$F79</f>
        <v>0</v>
      </c>
      <c r="S70" s="51">
        <f>'[15]Форма 1'!$F79</f>
        <v>0</v>
      </c>
      <c r="T70" s="51">
        <f>'[16]Форма 1'!$F79</f>
        <v>0</v>
      </c>
      <c r="U70" s="51">
        <f>'[17]Форма 1'!$F79</f>
        <v>0</v>
      </c>
      <c r="V70" s="51" t="e">
        <f>'[18]Форма 1'!$F79</f>
        <v>#REF!</v>
      </c>
      <c r="W70" s="51">
        <f>'[19]Форма 1'!$F79</f>
        <v>0</v>
      </c>
      <c r="X70" s="51">
        <f>'[1]Форма 1'!$F79</f>
        <v>0</v>
      </c>
      <c r="Y70" s="51">
        <f>'[20]Форма 1'!$F79</f>
        <v>0</v>
      </c>
      <c r="Z70" s="51">
        <f>'[21]Форма 1'!$F79</f>
        <v>0</v>
      </c>
      <c r="AB70" s="122" t="e">
        <f t="shared" si="1"/>
        <v>#REF!</v>
      </c>
    </row>
    <row r="71" spans="1:28" ht="15" customHeight="1">
      <c r="A71" s="600" t="s">
        <v>166</v>
      </c>
      <c r="B71" s="601"/>
      <c r="C71" s="602"/>
      <c r="D71" s="48" t="s">
        <v>167</v>
      </c>
      <c r="E71" s="51">
        <f>'[1]Форма 1'!$F80</f>
        <v>1000872</v>
      </c>
      <c r="F71" s="22">
        <f>'[2]Форма 1'!$F80</f>
        <v>0</v>
      </c>
      <c r="G71" s="51">
        <f>'[3]Форма 1'!$F80</f>
        <v>0</v>
      </c>
      <c r="H71" s="51">
        <f>'[4]Форма 1'!$F80</f>
        <v>0</v>
      </c>
      <c r="I71" s="51">
        <f>'[5]Форма 1'!$F80</f>
        <v>0</v>
      </c>
      <c r="J71" s="51">
        <f>'[6]Форма 1'!$F80</f>
        <v>0</v>
      </c>
      <c r="K71" s="51">
        <f>'[7]Форма 1'!$F80</f>
        <v>0</v>
      </c>
      <c r="L71" s="51">
        <f>'[8]Форма 1'!$F80</f>
        <v>0</v>
      </c>
      <c r="M71" s="51">
        <f>'[9]Форма 1'!$F80</f>
        <v>0</v>
      </c>
      <c r="N71" s="51">
        <f>'[10]Форма 1'!$F80</f>
        <v>0</v>
      </c>
      <c r="O71" s="51">
        <f>'[11]Форма 1'!$F80</f>
        <v>0</v>
      </c>
      <c r="P71" s="51">
        <f>'[12]Форма 1'!$F80</f>
        <v>0</v>
      </c>
      <c r="Q71" s="51">
        <f>'[13]Форма 1'!$F80</f>
        <v>0</v>
      </c>
      <c r="R71" s="51">
        <f>'[14]Форма 1'!$F80</f>
        <v>0</v>
      </c>
      <c r="S71" s="51">
        <f>'[15]Форма 1'!$F80</f>
        <v>0</v>
      </c>
      <c r="T71" s="51">
        <f>'[16]Форма 1'!$F80</f>
        <v>0</v>
      </c>
      <c r="U71" s="51">
        <f>'[17]Форма 1'!$F80</f>
        <v>0</v>
      </c>
      <c r="V71" s="51" t="e">
        <f>'[18]Форма 1'!$F80</f>
        <v>#REF!</v>
      </c>
      <c r="W71" s="51">
        <f>'[19]Форма 1'!$F80</f>
        <v>0</v>
      </c>
      <c r="X71" s="51">
        <f>'[1]Форма 1'!$F80</f>
        <v>1000872</v>
      </c>
      <c r="Y71" s="51">
        <f>'[20]Форма 1'!$F80</f>
        <v>0</v>
      </c>
      <c r="Z71" s="51">
        <f>'[21]Форма 1'!$F80</f>
        <v>0</v>
      </c>
      <c r="AB71" s="122" t="e">
        <f t="shared" si="1"/>
        <v>#REF!</v>
      </c>
    </row>
    <row r="72" spans="1:28" ht="15" customHeight="1">
      <c r="A72" s="600" t="s">
        <v>168</v>
      </c>
      <c r="B72" s="601"/>
      <c r="C72" s="602"/>
      <c r="D72" s="48" t="s">
        <v>87</v>
      </c>
      <c r="E72" s="51">
        <f>'[1]Форма 1'!$F81</f>
        <v>3042961</v>
      </c>
      <c r="F72" s="22">
        <f>'[2]Форма 1'!$F81</f>
        <v>886215</v>
      </c>
      <c r="G72" s="51">
        <f>'[3]Форма 1'!$F81</f>
        <v>1502097</v>
      </c>
      <c r="H72" s="51">
        <f>'[4]Форма 1'!$F81</f>
        <v>2221601</v>
      </c>
      <c r="I72" s="51">
        <f>'[5]Форма 1'!$F81</f>
        <v>6969</v>
      </c>
      <c r="J72" s="51">
        <f>'[6]Форма 1'!$F81</f>
        <v>7116548</v>
      </c>
      <c r="K72" s="51">
        <f>'[7]Форма 1'!$F81</f>
        <v>442653</v>
      </c>
      <c r="L72" s="51">
        <f>'[8]Форма 1'!$F81</f>
        <v>487094</v>
      </c>
      <c r="M72" s="51">
        <f>'[9]Форма 1'!$F81</f>
        <v>1349968</v>
      </c>
      <c r="N72" s="51">
        <f>'[10]Форма 1'!$F81</f>
        <v>475189</v>
      </c>
      <c r="O72" s="51">
        <f>'[11]Форма 1'!$F81</f>
        <v>223181</v>
      </c>
      <c r="P72" s="51">
        <f>'[12]Форма 1'!$F81</f>
        <v>553408</v>
      </c>
      <c r="Q72" s="51">
        <f>'[13]Форма 1'!$F81</f>
        <v>3078587</v>
      </c>
      <c r="R72" s="51">
        <f>'[14]Форма 1'!$F81</f>
        <v>572857</v>
      </c>
      <c r="S72" s="51">
        <f>'[15]Форма 1'!$F81</f>
        <v>20029</v>
      </c>
      <c r="T72" s="51">
        <f>'[16]Форма 1'!$F81</f>
        <v>622737</v>
      </c>
      <c r="U72" s="51">
        <f>'[17]Форма 1'!$F81</f>
        <v>581206</v>
      </c>
      <c r="V72" s="51">
        <f>'[18]Форма 1'!$F81</f>
        <v>1338892</v>
      </c>
      <c r="W72" s="51">
        <f>'[19]Форма 1'!$F81</f>
        <v>242120</v>
      </c>
      <c r="X72" s="51">
        <f>'[1]Форма 1'!$F81</f>
        <v>3042961</v>
      </c>
      <c r="Y72" s="51">
        <f>'[20]Форма 1'!$F81</f>
        <v>114817</v>
      </c>
      <c r="Z72" s="51">
        <f>'[21]Форма 1'!$F81</f>
        <v>982</v>
      </c>
      <c r="AB72" s="122">
        <f t="shared" si="1"/>
        <v>24879129</v>
      </c>
    </row>
    <row r="73" spans="1:28" ht="15">
      <c r="A73" s="600" t="s">
        <v>169</v>
      </c>
      <c r="B73" s="601"/>
      <c r="C73" s="602"/>
      <c r="D73" s="48" t="s">
        <v>170</v>
      </c>
      <c r="E73" s="51">
        <f>'[1]Форма 1'!$F82</f>
        <v>18290</v>
      </c>
      <c r="F73" s="22">
        <f>'[2]Форма 1'!$F82</f>
        <v>2085</v>
      </c>
      <c r="G73" s="51">
        <f>'[3]Форма 1'!$F82</f>
        <v>7548</v>
      </c>
      <c r="H73" s="51">
        <f>'[4]Форма 1'!$F82</f>
        <v>11740</v>
      </c>
      <c r="I73" s="51">
        <f>'[5]Форма 1'!$F82</f>
        <v>6038</v>
      </c>
      <c r="J73" s="51">
        <f>'[6]Форма 1'!$F82</f>
        <v>155</v>
      </c>
      <c r="K73" s="51">
        <f>'[7]Форма 1'!$F82</f>
        <v>5142</v>
      </c>
      <c r="L73" s="51">
        <f>'[8]Форма 1'!$F82</f>
        <v>760</v>
      </c>
      <c r="M73" s="51">
        <f>'[9]Форма 1'!$F82</f>
        <v>11814</v>
      </c>
      <c r="N73" s="51">
        <f>'[10]Форма 1'!$F82</f>
        <v>1</v>
      </c>
      <c r="O73" s="51">
        <f>'[11]Форма 1'!$F82</f>
        <v>1847</v>
      </c>
      <c r="P73" s="51">
        <f>'[12]Форма 1'!$F82</f>
        <v>3004</v>
      </c>
      <c r="Q73" s="51">
        <f>'[13]Форма 1'!$F82</f>
        <v>72443</v>
      </c>
      <c r="R73" s="51">
        <f>'[14]Форма 1'!$F82</f>
        <v>4331</v>
      </c>
      <c r="S73" s="51">
        <f>'[15]Форма 1'!$F82</f>
        <v>0</v>
      </c>
      <c r="T73" s="51">
        <f>'[16]Форма 1'!$F82</f>
        <v>1787</v>
      </c>
      <c r="U73" s="51">
        <f>'[17]Форма 1'!$F82</f>
        <v>0</v>
      </c>
      <c r="V73" s="51">
        <f>'[18]Форма 1'!$F82</f>
        <v>4999</v>
      </c>
      <c r="W73" s="51">
        <f>'[19]Форма 1'!$F82</f>
        <v>4983</v>
      </c>
      <c r="X73" s="51">
        <f>'[1]Форма 1'!$F82</f>
        <v>18290</v>
      </c>
      <c r="Y73" s="51">
        <f>'[20]Форма 1'!$F82</f>
        <v>2883</v>
      </c>
      <c r="Z73" s="51">
        <f>'[21]Форма 1'!$F82</f>
        <v>0</v>
      </c>
      <c r="AB73" s="122">
        <f t="shared" si="1"/>
        <v>159850</v>
      </c>
    </row>
    <row r="74" spans="1:28" ht="16.5" customHeight="1">
      <c r="A74" s="600" t="s">
        <v>171</v>
      </c>
      <c r="B74" s="601"/>
      <c r="C74" s="602"/>
      <c r="D74" s="48" t="s">
        <v>172</v>
      </c>
      <c r="E74" s="51">
        <f>'[1]Форма 1'!$F83</f>
        <v>-1727507</v>
      </c>
      <c r="F74" s="22">
        <f>'[2]Форма 1'!$F83</f>
        <v>-442882</v>
      </c>
      <c r="G74" s="51">
        <f>'[3]Форма 1'!$F83</f>
        <v>-1078194</v>
      </c>
      <c r="H74" s="51">
        <f>'[4]Форма 1'!$F83</f>
        <v>-849558</v>
      </c>
      <c r="I74" s="51">
        <f>'[5]Форма 1'!$F83</f>
        <v>-321765</v>
      </c>
      <c r="J74" s="51">
        <f>'[6]Форма 1'!$F83</f>
        <v>1042546</v>
      </c>
      <c r="K74" s="51">
        <f>'[7]Форма 1'!$F83</f>
        <v>-432150</v>
      </c>
      <c r="L74" s="51">
        <f>'[8]Форма 1'!$F83</f>
        <v>50067</v>
      </c>
      <c r="M74" s="51">
        <f>'[9]Форма 1'!$F83</f>
        <v>-482404</v>
      </c>
      <c r="N74" s="51">
        <f>'[10]Форма 1'!$F83</f>
        <v>-2323204</v>
      </c>
      <c r="O74" s="51">
        <f>'[11]Форма 1'!$F83</f>
        <v>-70756</v>
      </c>
      <c r="P74" s="51">
        <f>'[12]Форма 1'!$F83</f>
        <v>-416047</v>
      </c>
      <c r="Q74" s="51">
        <f>'[13]Форма 1'!$F83</f>
        <v>-2219310</v>
      </c>
      <c r="R74" s="51">
        <f>'[14]Форма 1'!$F83</f>
        <v>-462236</v>
      </c>
      <c r="S74" s="51">
        <f>'[15]Форма 1'!$F83</f>
        <v>-300400</v>
      </c>
      <c r="T74" s="51">
        <f>'[16]Форма 1'!$F83</f>
        <v>-357940</v>
      </c>
      <c r="U74" s="51">
        <f>'[17]Форма 1'!$F83</f>
        <v>-68427</v>
      </c>
      <c r="V74" s="51">
        <f>'[18]Форма 1'!$F83</f>
        <v>308850</v>
      </c>
      <c r="W74" s="51">
        <f>'[19]Форма 1'!$F83</f>
        <v>97525</v>
      </c>
      <c r="X74" s="51">
        <f>'[1]Форма 1'!$F83</f>
        <v>-1727507</v>
      </c>
      <c r="Y74" s="51">
        <f>'[20]Форма 1'!$F83</f>
        <v>-45815</v>
      </c>
      <c r="Z74" s="51">
        <f>'[21]Форма 1'!$F83</f>
        <v>3078</v>
      </c>
      <c r="AB74" s="122">
        <f t="shared" si="1"/>
        <v>-10099607</v>
      </c>
    </row>
    <row r="75" spans="1:28" ht="15" customHeight="1">
      <c r="A75" s="600" t="s">
        <v>173</v>
      </c>
      <c r="B75" s="601"/>
      <c r="C75" s="602"/>
      <c r="D75" s="48" t="s">
        <v>174</v>
      </c>
      <c r="E75" s="51">
        <f>'[1]Форма 1'!$F84</f>
        <v>0</v>
      </c>
      <c r="F75" s="22">
        <f>'[2]Форма 1'!$F84</f>
        <v>0</v>
      </c>
      <c r="G75" s="51">
        <f>'[3]Форма 1'!$F84</f>
        <v>0</v>
      </c>
      <c r="H75" s="51">
        <f>'[4]Форма 1'!$F84</f>
        <v>0</v>
      </c>
      <c r="I75" s="51">
        <f>'[5]Форма 1'!$F84</f>
        <v>0</v>
      </c>
      <c r="J75" s="51">
        <f>'[6]Форма 1'!$F84</f>
        <v>0</v>
      </c>
      <c r="K75" s="51">
        <f>'[7]Форма 1'!$F84</f>
        <v>0</v>
      </c>
      <c r="L75" s="51">
        <f>'[8]Форма 1'!$F84</f>
        <v>0</v>
      </c>
      <c r="M75" s="51">
        <f>'[9]Форма 1'!$F84</f>
        <v>0</v>
      </c>
      <c r="N75" s="51">
        <f>'[10]Форма 1'!$F84</f>
        <v>0</v>
      </c>
      <c r="O75" s="51">
        <f>'[11]Форма 1'!$F84</f>
        <v>0</v>
      </c>
      <c r="P75" s="51">
        <f>'[12]Форма 1'!$F84</f>
        <v>0</v>
      </c>
      <c r="Q75" s="51">
        <f>'[13]Форма 1'!$F84</f>
        <v>0</v>
      </c>
      <c r="R75" s="51">
        <f>'[14]Форма 1'!$F84</f>
        <v>0</v>
      </c>
      <c r="S75" s="51">
        <f>'[15]Форма 1'!$F84</f>
        <v>0</v>
      </c>
      <c r="T75" s="51">
        <f>'[16]Форма 1'!$F84</f>
        <v>0</v>
      </c>
      <c r="U75" s="51">
        <f>'[17]Форма 1'!$F84</f>
        <v>0</v>
      </c>
      <c r="V75" s="51" t="e">
        <f>'[18]Форма 1'!$F84</f>
        <v>#REF!</v>
      </c>
      <c r="W75" s="51">
        <f>'[19]Форма 1'!$F84</f>
        <v>0</v>
      </c>
      <c r="X75" s="51">
        <f>'[1]Форма 1'!$F84</f>
        <v>0</v>
      </c>
      <c r="Y75" s="51">
        <f>'[20]Форма 1'!$F84</f>
        <v>0</v>
      </c>
      <c r="Z75" s="51">
        <f>'[21]Форма 1'!$F84</f>
        <v>0</v>
      </c>
      <c r="AB75" s="122" t="e">
        <f t="shared" si="1"/>
        <v>#REF!</v>
      </c>
    </row>
    <row r="76" spans="1:28" ht="15" customHeight="1">
      <c r="A76" s="600" t="s">
        <v>175</v>
      </c>
      <c r="B76" s="601"/>
      <c r="C76" s="602"/>
      <c r="D76" s="48" t="s">
        <v>176</v>
      </c>
      <c r="E76" s="51">
        <f>'[1]Форма 1'!$F85</f>
        <v>0</v>
      </c>
      <c r="F76" s="22">
        <f>'[2]Форма 1'!$F85</f>
        <v>0</v>
      </c>
      <c r="G76" s="51">
        <f>'[3]Форма 1'!$F85</f>
        <v>0</v>
      </c>
      <c r="H76" s="51">
        <f>'[4]Форма 1'!$F85</f>
        <v>0</v>
      </c>
      <c r="I76" s="51">
        <f>'[5]Форма 1'!$F85</f>
        <v>0</v>
      </c>
      <c r="J76" s="51">
        <f>'[6]Форма 1'!$F85</f>
        <v>0</v>
      </c>
      <c r="K76" s="51">
        <f>'[7]Форма 1'!$F85</f>
        <v>0</v>
      </c>
      <c r="L76" s="51">
        <f>'[8]Форма 1'!$F85</f>
        <v>0</v>
      </c>
      <c r="M76" s="51">
        <f>'[9]Форма 1'!$F85</f>
        <v>0</v>
      </c>
      <c r="N76" s="51">
        <f>'[10]Форма 1'!$F85</f>
        <v>0</v>
      </c>
      <c r="O76" s="51">
        <f>'[11]Форма 1'!$F85</f>
        <v>0</v>
      </c>
      <c r="P76" s="51">
        <f>'[12]Форма 1'!$F85</f>
        <v>0</v>
      </c>
      <c r="Q76" s="51">
        <f>'[13]Форма 1'!$F85</f>
        <v>0</v>
      </c>
      <c r="R76" s="51">
        <f>'[14]Форма 1'!$F85</f>
        <v>0</v>
      </c>
      <c r="S76" s="51">
        <f>'[15]Форма 1'!$F85</f>
        <v>0</v>
      </c>
      <c r="T76" s="51">
        <f>'[16]Форма 1'!$F85</f>
        <v>0</v>
      </c>
      <c r="U76" s="51">
        <f>'[17]Форма 1'!$F85</f>
        <v>0</v>
      </c>
      <c r="V76" s="51" t="e">
        <f>'[18]Форма 1'!$F85</f>
        <v>#REF!</v>
      </c>
      <c r="W76" s="51">
        <f>'[19]Форма 1'!$F85</f>
        <v>0</v>
      </c>
      <c r="X76" s="51">
        <f>'[1]Форма 1'!$F85</f>
        <v>0</v>
      </c>
      <c r="Y76" s="51">
        <f>'[20]Форма 1'!$F85</f>
        <v>0</v>
      </c>
      <c r="Z76" s="51">
        <f>'[21]Форма 1'!$F85</f>
        <v>2778516</v>
      </c>
      <c r="AB76" s="122" t="e">
        <f t="shared" si="1"/>
        <v>#REF!</v>
      </c>
    </row>
    <row r="77" spans="1:28" ht="15" customHeight="1">
      <c r="A77" s="600" t="s">
        <v>135</v>
      </c>
      <c r="B77" s="601"/>
      <c r="C77" s="602"/>
      <c r="D77" s="48" t="s">
        <v>177</v>
      </c>
      <c r="E77" s="50">
        <f>'[1]Форма 1'!$F86</f>
        <v>2483802</v>
      </c>
      <c r="F77" s="117">
        <f>'[2]Форма 1'!$F86</f>
        <v>681861</v>
      </c>
      <c r="G77" s="50">
        <f>'[3]Форма 1'!$F86</f>
        <v>559356</v>
      </c>
      <c r="H77" s="50">
        <f>'[4]Форма 1'!$F86</f>
        <v>1864012</v>
      </c>
      <c r="I77" s="50">
        <f>'[5]Форма 1'!$F86</f>
        <v>166571</v>
      </c>
      <c r="J77" s="50">
        <f>'[6]Форма 1'!$F86</f>
        <v>8277802</v>
      </c>
      <c r="K77" s="50">
        <f>'[7]Форма 1'!$F86</f>
        <v>46619</v>
      </c>
      <c r="L77" s="50">
        <f>'[8]Форма 1'!$F86</f>
        <v>561785</v>
      </c>
      <c r="M77" s="50">
        <f>'[9]Форма 1'!$F86</f>
        <v>939294</v>
      </c>
      <c r="N77" s="50">
        <f>'[10]Форма 1'!$F86</f>
        <v>-1766117</v>
      </c>
      <c r="O77" s="50">
        <f>'[11]Форма 1'!$F86</f>
        <v>185423</v>
      </c>
      <c r="P77" s="50">
        <f>'[12]Форма 1'!$F86</f>
        <v>185205</v>
      </c>
      <c r="Q77" s="50">
        <f>'[13]Форма 1'!$F86</f>
        <v>958811</v>
      </c>
      <c r="R77" s="50">
        <f>'[14]Форма 1'!$F86</f>
        <v>158194</v>
      </c>
      <c r="S77" s="50">
        <f>'[15]Форма 1'!$F86</f>
        <v>-228340</v>
      </c>
      <c r="T77" s="50">
        <f>'[16]Форма 1'!$F86</f>
        <v>306244</v>
      </c>
      <c r="U77" s="50">
        <f>'[17]Форма 1'!$F86</f>
        <v>528051</v>
      </c>
      <c r="V77" s="50">
        <f>'[18]Форма 1'!$F86</f>
        <v>1716876</v>
      </c>
      <c r="W77" s="50">
        <f>'[19]Форма 1'!$F86</f>
        <v>378266</v>
      </c>
      <c r="X77" s="50">
        <f>'[1]Форма 1'!$F86</f>
        <v>2483802</v>
      </c>
      <c r="Y77" s="50">
        <f>'[20]Форма 1'!$F86</f>
        <v>86080</v>
      </c>
      <c r="Z77" s="50">
        <f>'[21]Форма 1'!$F86</f>
        <v>7056724</v>
      </c>
      <c r="AB77" s="122">
        <f t="shared" si="1"/>
        <v>18089795</v>
      </c>
    </row>
    <row r="78" spans="1:28" ht="28.5" customHeight="1">
      <c r="A78" s="612" t="s">
        <v>38</v>
      </c>
      <c r="B78" s="613"/>
      <c r="C78" s="614"/>
      <c r="D78" s="53"/>
      <c r="E78" s="51">
        <f>'[1]Форма 1'!$F87</f>
        <v>0</v>
      </c>
      <c r="F78" s="22">
        <f>'[2]Форма 1'!$F87</f>
        <v>0</v>
      </c>
      <c r="G78" s="51">
        <f>'[3]Форма 1'!$F87</f>
        <v>0</v>
      </c>
      <c r="H78" s="51">
        <f>'[4]Форма 1'!$F87</f>
        <v>0</v>
      </c>
      <c r="I78" s="51">
        <f>'[5]Форма 1'!$F87</f>
        <v>0</v>
      </c>
      <c r="J78" s="51">
        <f>'[6]Форма 1'!$F87</f>
        <v>0</v>
      </c>
      <c r="K78" s="51">
        <f>'[7]Форма 1'!$F87</f>
        <v>0</v>
      </c>
      <c r="L78" s="51">
        <f>'[8]Форма 1'!$F87</f>
        <v>0</v>
      </c>
      <c r="M78" s="51">
        <f>'[9]Форма 1'!$F87</f>
        <v>0</v>
      </c>
      <c r="N78" s="51">
        <f>'[10]Форма 1'!$F87</f>
        <v>0</v>
      </c>
      <c r="O78" s="51">
        <f>'[11]Форма 1'!$F87</f>
        <v>0</v>
      </c>
      <c r="P78" s="51">
        <f>'[12]Форма 1'!$F87</f>
        <v>0</v>
      </c>
      <c r="Q78" s="51">
        <f>'[13]Форма 1'!$F87</f>
        <v>0</v>
      </c>
      <c r="R78" s="51">
        <f>'[14]Форма 1'!$F87</f>
        <v>0</v>
      </c>
      <c r="S78" s="51">
        <f>'[15]Форма 1'!$F87</f>
        <v>0</v>
      </c>
      <c r="T78" s="51">
        <f>'[16]Форма 1'!$F87</f>
        <v>0</v>
      </c>
      <c r="U78" s="51">
        <f>'[17]Форма 1'!$F87</f>
        <v>0</v>
      </c>
      <c r="V78" s="51" t="e">
        <f>'[18]Форма 1'!$F87</f>
        <v>#REF!</v>
      </c>
      <c r="W78" s="51">
        <f>'[19]Форма 1'!$F87</f>
        <v>0</v>
      </c>
      <c r="X78" s="51">
        <f>'[1]Форма 1'!$F87</f>
        <v>0</v>
      </c>
      <c r="Y78" s="51">
        <f>'[20]Форма 1'!$F87</f>
        <v>0</v>
      </c>
      <c r="Z78" s="51">
        <f>'[21]Форма 1'!$F87</f>
        <v>0</v>
      </c>
      <c r="AB78" s="122" t="e">
        <f t="shared" si="1"/>
        <v>#REF!</v>
      </c>
    </row>
    <row r="79" spans="1:28" ht="15" customHeight="1">
      <c r="A79" s="600" t="s">
        <v>178</v>
      </c>
      <c r="B79" s="601"/>
      <c r="C79" s="602"/>
      <c r="D79" s="48" t="s">
        <v>179</v>
      </c>
      <c r="E79" s="51">
        <f>'[1]Форма 1'!$F88</f>
        <v>88684</v>
      </c>
      <c r="F79" s="22">
        <f>'[2]Форма 1'!$F88</f>
        <v>21862</v>
      </c>
      <c r="G79" s="51">
        <f>'[3]Форма 1'!$F88</f>
        <v>5799</v>
      </c>
      <c r="H79" s="51">
        <f>'[4]Форма 1'!$F88</f>
        <v>8045</v>
      </c>
      <c r="I79" s="51">
        <f>'[5]Форма 1'!$F88</f>
        <v>0</v>
      </c>
      <c r="J79" s="51">
        <f>'[6]Форма 1'!$F88</f>
        <v>4430</v>
      </c>
      <c r="K79" s="51">
        <f>'[7]Форма 1'!$F88</f>
        <v>0</v>
      </c>
      <c r="L79" s="51">
        <f>'[8]Форма 1'!$F88</f>
        <v>0</v>
      </c>
      <c r="M79" s="51">
        <f>'[9]Форма 1'!$F88</f>
        <v>25415</v>
      </c>
      <c r="N79" s="51">
        <f>'[10]Форма 1'!$F88</f>
        <v>34796</v>
      </c>
      <c r="O79" s="51">
        <f>'[11]Форма 1'!$F88</f>
        <v>837</v>
      </c>
      <c r="P79" s="51">
        <f>'[12]Форма 1'!$F88</f>
        <v>1982</v>
      </c>
      <c r="Q79" s="51">
        <f>'[13]Форма 1'!$F88</f>
        <v>33092</v>
      </c>
      <c r="R79" s="51">
        <f>'[14]Форма 1'!$F88</f>
        <v>8902</v>
      </c>
      <c r="S79" s="51">
        <f>'[15]Форма 1'!$F88</f>
        <v>0</v>
      </c>
      <c r="T79" s="51">
        <f>'[16]Форма 1'!$F88</f>
        <v>8620</v>
      </c>
      <c r="U79" s="51">
        <f>'[17]Форма 1'!$F88</f>
        <v>1029</v>
      </c>
      <c r="V79" s="51">
        <f>'[18]Форма 1'!$F88</f>
        <v>21144</v>
      </c>
      <c r="W79" s="51">
        <f>'[19]Форма 1'!$F88</f>
        <v>8219</v>
      </c>
      <c r="X79" s="51">
        <f>'[1]Форма 1'!$F88</f>
        <v>88684</v>
      </c>
      <c r="Y79" s="51">
        <f>'[20]Форма 1'!$F88</f>
        <v>1178</v>
      </c>
      <c r="Z79" s="51">
        <f>'[21]Форма 1'!$F88</f>
        <v>0</v>
      </c>
      <c r="AB79" s="122">
        <f aca="true" t="shared" si="2" ref="AB79:AB110">SUM(E79:T79,U79:W79,Y79)</f>
        <v>274034</v>
      </c>
    </row>
    <row r="80" spans="1:28" ht="15">
      <c r="A80" s="600" t="s">
        <v>180</v>
      </c>
      <c r="B80" s="601"/>
      <c r="C80" s="602"/>
      <c r="D80" s="48" t="s">
        <v>181</v>
      </c>
      <c r="E80" s="51">
        <f>'[1]Форма 1'!$F89</f>
        <v>0</v>
      </c>
      <c r="F80" s="21">
        <f>'[2]Форма 1'!$F89</f>
        <v>0</v>
      </c>
      <c r="G80" s="51">
        <f>'[3]Форма 1'!$F89</f>
        <v>0</v>
      </c>
      <c r="H80" s="51">
        <f>'[4]Форма 1'!$F89</f>
        <v>0</v>
      </c>
      <c r="I80" s="51">
        <f>'[5]Форма 1'!$F89</f>
        <v>0</v>
      </c>
      <c r="J80" s="51">
        <f>'[6]Форма 1'!$F89</f>
        <v>0</v>
      </c>
      <c r="K80" s="51">
        <f>'[7]Форма 1'!$F89</f>
        <v>0</v>
      </c>
      <c r="L80" s="51">
        <f>'[8]Форма 1'!$F89</f>
        <v>0</v>
      </c>
      <c r="M80" s="51">
        <f>'[9]Форма 1'!$F89</f>
        <v>0</v>
      </c>
      <c r="N80" s="51">
        <f>'[10]Форма 1'!$F89</f>
        <v>0</v>
      </c>
      <c r="O80" s="51">
        <f>'[11]Форма 1'!$F89</f>
        <v>0</v>
      </c>
      <c r="P80" s="51">
        <f>'[12]Форма 1'!$F89</f>
        <v>0</v>
      </c>
      <c r="Q80" s="51">
        <f>'[13]Форма 1'!$F89</f>
        <v>75181</v>
      </c>
      <c r="R80" s="51">
        <f>'[14]Форма 1'!$F89</f>
        <v>0</v>
      </c>
      <c r="S80" s="51">
        <f>'[15]Форма 1'!$F89</f>
        <v>0</v>
      </c>
      <c r="T80" s="51">
        <f>'[16]Форма 1'!$F89</f>
        <v>0</v>
      </c>
      <c r="U80" s="51">
        <f>'[17]Форма 1'!$F89</f>
        <v>0</v>
      </c>
      <c r="V80" s="51" t="e">
        <f>'[18]Форма 1'!$F89</f>
        <v>#REF!</v>
      </c>
      <c r="W80" s="51">
        <f>'[19]Форма 1'!$F89</f>
        <v>0</v>
      </c>
      <c r="X80" s="51">
        <f>'[1]Форма 1'!$F89</f>
        <v>0</v>
      </c>
      <c r="Y80" s="51">
        <f>'[20]Форма 1'!$F89</f>
        <v>0</v>
      </c>
      <c r="Z80" s="51">
        <f>'[21]Форма 1'!$F89</f>
        <v>0</v>
      </c>
      <c r="AB80" s="122" t="e">
        <f t="shared" si="2"/>
        <v>#REF!</v>
      </c>
    </row>
    <row r="81" spans="1:28" ht="15">
      <c r="A81" s="618" t="s">
        <v>3</v>
      </c>
      <c r="B81" s="619"/>
      <c r="C81" s="619"/>
      <c r="D81" s="48" t="s">
        <v>54</v>
      </c>
      <c r="E81" s="51">
        <f>'[1]Форма 1'!$F90</f>
        <v>0</v>
      </c>
      <c r="F81" s="21">
        <f>'[2]Форма 1'!$F90</f>
        <v>0</v>
      </c>
      <c r="G81" s="51">
        <f>'[3]Форма 1'!$F90</f>
        <v>0</v>
      </c>
      <c r="H81" s="51">
        <f>'[4]Форма 1'!$F90</f>
        <v>0</v>
      </c>
      <c r="I81" s="51">
        <f>'[5]Форма 1'!$F90</f>
        <v>0</v>
      </c>
      <c r="J81" s="51">
        <f>'[6]Форма 1'!$F90</f>
        <v>0</v>
      </c>
      <c r="K81" s="51">
        <f>'[7]Форма 1'!$F90</f>
        <v>0</v>
      </c>
      <c r="L81" s="51">
        <f>'[8]Форма 1'!$F90</f>
        <v>0</v>
      </c>
      <c r="M81" s="51">
        <f>'[9]Форма 1'!$F90</f>
        <v>0</v>
      </c>
      <c r="N81" s="51">
        <f>'[10]Форма 1'!$F90</f>
        <v>0</v>
      </c>
      <c r="O81" s="51">
        <f>'[11]Форма 1'!$F90</f>
        <v>0</v>
      </c>
      <c r="P81" s="51">
        <f>'[12]Форма 1'!$F90</f>
        <v>0</v>
      </c>
      <c r="Q81" s="51">
        <f>'[13]Форма 1'!$F90</f>
        <v>0</v>
      </c>
      <c r="R81" s="51">
        <f>'[14]Форма 1'!$F90</f>
        <v>0</v>
      </c>
      <c r="S81" s="51">
        <f>'[15]Форма 1'!$F90</f>
        <v>0</v>
      </c>
      <c r="T81" s="51">
        <f>'[16]Форма 1'!$F90</f>
        <v>0</v>
      </c>
      <c r="U81" s="51">
        <f>'[17]Форма 1'!$F90</f>
        <v>0</v>
      </c>
      <c r="V81" s="51" t="e">
        <f>'[18]Форма 1'!$F90</f>
        <v>#REF!</v>
      </c>
      <c r="W81" s="51">
        <f>'[19]Форма 1'!$F90</f>
        <v>0</v>
      </c>
      <c r="X81" s="51">
        <f>'[1]Форма 1'!$F90</f>
        <v>0</v>
      </c>
      <c r="Y81" s="51">
        <f>'[20]Форма 1'!$F90</f>
        <v>0</v>
      </c>
      <c r="Z81" s="51">
        <f>'[21]Форма 1'!$F90</f>
        <v>0</v>
      </c>
      <c r="AB81" s="122" t="e">
        <f t="shared" si="2"/>
        <v>#REF!</v>
      </c>
    </row>
    <row r="82" spans="1:28" ht="15">
      <c r="A82" s="618" t="s">
        <v>4</v>
      </c>
      <c r="B82" s="619"/>
      <c r="C82" s="619"/>
      <c r="D82" s="48" t="s">
        <v>55</v>
      </c>
      <c r="E82" s="51">
        <f>'[1]Форма 1'!$F91</f>
        <v>0</v>
      </c>
      <c r="F82" s="21">
        <f>'[2]Форма 1'!$F91</f>
        <v>0</v>
      </c>
      <c r="G82" s="51">
        <f>'[3]Форма 1'!$F91</f>
        <v>0</v>
      </c>
      <c r="H82" s="51">
        <f>'[4]Форма 1'!$F91</f>
        <v>0</v>
      </c>
      <c r="I82" s="51">
        <f>'[5]Форма 1'!$F91</f>
        <v>0</v>
      </c>
      <c r="J82" s="51">
        <f>'[6]Форма 1'!$F91</f>
        <v>0</v>
      </c>
      <c r="K82" s="51">
        <f>'[7]Форма 1'!$F91</f>
        <v>0</v>
      </c>
      <c r="L82" s="51">
        <f>'[8]Форма 1'!$F91</f>
        <v>0</v>
      </c>
      <c r="M82" s="51">
        <f>'[9]Форма 1'!$F91</f>
        <v>0</v>
      </c>
      <c r="N82" s="51">
        <f>'[10]Форма 1'!$F91</f>
        <v>0</v>
      </c>
      <c r="O82" s="51">
        <f>'[11]Форма 1'!$F91</f>
        <v>0</v>
      </c>
      <c r="P82" s="51">
        <f>'[12]Форма 1'!$F91</f>
        <v>0</v>
      </c>
      <c r="Q82" s="51">
        <f>'[13]Форма 1'!$F91</f>
        <v>0</v>
      </c>
      <c r="R82" s="51">
        <f>'[14]Форма 1'!$F91</f>
        <v>0</v>
      </c>
      <c r="S82" s="51">
        <f>'[15]Форма 1'!$F91</f>
        <v>0</v>
      </c>
      <c r="T82" s="51">
        <f>'[16]Форма 1'!$F91</f>
        <v>0</v>
      </c>
      <c r="U82" s="51">
        <f>'[17]Форма 1'!$F91</f>
        <v>0</v>
      </c>
      <c r="V82" s="51" t="e">
        <f>'[18]Форма 1'!$F91</f>
        <v>#REF!</v>
      </c>
      <c r="W82" s="51">
        <f>'[19]Форма 1'!$F91</f>
        <v>0</v>
      </c>
      <c r="X82" s="51">
        <f>'[1]Форма 1'!$F91</f>
        <v>0</v>
      </c>
      <c r="Y82" s="51">
        <f>'[20]Форма 1'!$F91</f>
        <v>0</v>
      </c>
      <c r="Z82" s="51">
        <f>'[21]Форма 1'!$F91</f>
        <v>0</v>
      </c>
      <c r="AB82" s="122" t="e">
        <f t="shared" si="2"/>
        <v>#REF!</v>
      </c>
    </row>
    <row r="83" spans="1:28" ht="15">
      <c r="A83" s="618" t="s">
        <v>5</v>
      </c>
      <c r="B83" s="619"/>
      <c r="C83" s="619"/>
      <c r="D83" s="48" t="s">
        <v>56</v>
      </c>
      <c r="E83" s="51">
        <f>'[1]Форма 1'!$F92</f>
        <v>0</v>
      </c>
      <c r="F83" s="21">
        <f>'[2]Форма 1'!$F92</f>
        <v>0</v>
      </c>
      <c r="G83" s="51">
        <f>'[3]Форма 1'!$F92</f>
        <v>0</v>
      </c>
      <c r="H83" s="51">
        <f>'[4]Форма 1'!$F92</f>
        <v>0</v>
      </c>
      <c r="I83" s="51">
        <f>'[5]Форма 1'!$F92</f>
        <v>0</v>
      </c>
      <c r="J83" s="51">
        <f>'[6]Форма 1'!$F92</f>
        <v>0</v>
      </c>
      <c r="K83" s="51">
        <f>'[7]Форма 1'!$F92</f>
        <v>0</v>
      </c>
      <c r="L83" s="51">
        <f>'[8]Форма 1'!$F92</f>
        <v>0</v>
      </c>
      <c r="M83" s="51">
        <f>'[9]Форма 1'!$F92</f>
        <v>0</v>
      </c>
      <c r="N83" s="51">
        <f>'[10]Форма 1'!$F92</f>
        <v>0</v>
      </c>
      <c r="O83" s="51">
        <f>'[11]Форма 1'!$F92</f>
        <v>0</v>
      </c>
      <c r="P83" s="51">
        <f>'[12]Форма 1'!$F92</f>
        <v>0</v>
      </c>
      <c r="Q83" s="51">
        <f>'[13]Форма 1'!$F92</f>
        <v>0</v>
      </c>
      <c r="R83" s="51">
        <f>'[14]Форма 1'!$F92</f>
        <v>0</v>
      </c>
      <c r="S83" s="51">
        <f>'[15]Форма 1'!$F92</f>
        <v>0</v>
      </c>
      <c r="T83" s="51">
        <f>'[16]Форма 1'!$F92</f>
        <v>0</v>
      </c>
      <c r="U83" s="51">
        <f>'[17]Форма 1'!$F92</f>
        <v>0</v>
      </c>
      <c r="V83" s="51" t="e">
        <f>'[18]Форма 1'!$F92</f>
        <v>#REF!</v>
      </c>
      <c r="W83" s="51">
        <f>'[19]Форма 1'!$F92</f>
        <v>0</v>
      </c>
      <c r="X83" s="51">
        <f>'[1]Форма 1'!$F92</f>
        <v>0</v>
      </c>
      <c r="Y83" s="51">
        <f>'[20]Форма 1'!$F92</f>
        <v>0</v>
      </c>
      <c r="Z83" s="51">
        <f>'[21]Форма 1'!$F92</f>
        <v>0</v>
      </c>
      <c r="AB83" s="122" t="e">
        <f t="shared" si="2"/>
        <v>#REF!</v>
      </c>
    </row>
    <row r="84" spans="1:28" ht="15">
      <c r="A84" s="618" t="s">
        <v>6</v>
      </c>
      <c r="B84" s="619"/>
      <c r="C84" s="619"/>
      <c r="D84" s="48" t="s">
        <v>57</v>
      </c>
      <c r="E84" s="51">
        <f>'[1]Форма 1'!$F93</f>
        <v>0</v>
      </c>
      <c r="F84" s="21">
        <f>'[2]Форма 1'!$F93</f>
        <v>0</v>
      </c>
      <c r="G84" s="51">
        <f>'[3]Форма 1'!$F93</f>
        <v>0</v>
      </c>
      <c r="H84" s="51">
        <f>'[4]Форма 1'!$F93</f>
        <v>0</v>
      </c>
      <c r="I84" s="51">
        <f>'[5]Форма 1'!$F93</f>
        <v>0</v>
      </c>
      <c r="J84" s="51">
        <f>'[6]Форма 1'!$F93</f>
        <v>0</v>
      </c>
      <c r="K84" s="51">
        <f>'[7]Форма 1'!$F93</f>
        <v>0</v>
      </c>
      <c r="L84" s="51">
        <f>'[8]Форма 1'!$F93</f>
        <v>0</v>
      </c>
      <c r="M84" s="51">
        <f>'[9]Форма 1'!$F93</f>
        <v>0</v>
      </c>
      <c r="N84" s="51">
        <f>'[10]Форма 1'!$F93</f>
        <v>0</v>
      </c>
      <c r="O84" s="51">
        <f>'[11]Форма 1'!$F93</f>
        <v>0</v>
      </c>
      <c r="P84" s="51">
        <f>'[12]Форма 1'!$F93</f>
        <v>0</v>
      </c>
      <c r="Q84" s="51">
        <f>'[13]Форма 1'!$F93</f>
        <v>0</v>
      </c>
      <c r="R84" s="51">
        <f>'[14]Форма 1'!$F93</f>
        <v>0</v>
      </c>
      <c r="S84" s="51">
        <f>'[15]Форма 1'!$F93</f>
        <v>0</v>
      </c>
      <c r="T84" s="51">
        <f>'[16]Форма 1'!$F93</f>
        <v>0</v>
      </c>
      <c r="U84" s="51">
        <f>'[17]Форма 1'!$F93</f>
        <v>0</v>
      </c>
      <c r="V84" s="51" t="e">
        <f>'[18]Форма 1'!$F93</f>
        <v>#REF!</v>
      </c>
      <c r="W84" s="51">
        <f>'[19]Форма 1'!$F93</f>
        <v>0</v>
      </c>
      <c r="X84" s="51">
        <f>'[1]Форма 1'!$F93</f>
        <v>0</v>
      </c>
      <c r="Y84" s="51">
        <f>'[20]Форма 1'!$F93</f>
        <v>0</v>
      </c>
      <c r="Z84" s="51">
        <f>'[21]Форма 1'!$F93</f>
        <v>0</v>
      </c>
      <c r="AB84" s="122" t="e">
        <f t="shared" si="2"/>
        <v>#REF!</v>
      </c>
    </row>
    <row r="85" spans="1:28" ht="15" customHeight="1">
      <c r="A85" s="600" t="s">
        <v>182</v>
      </c>
      <c r="B85" s="601"/>
      <c r="C85" s="602"/>
      <c r="D85" s="48" t="s">
        <v>183</v>
      </c>
      <c r="E85" s="51">
        <f>'[1]Форма 1'!$F94</f>
        <v>0</v>
      </c>
      <c r="F85" s="22">
        <f>'[2]Форма 1'!$F94</f>
        <v>2342</v>
      </c>
      <c r="G85" s="51">
        <f>'[3]Форма 1'!$F94</f>
        <v>0</v>
      </c>
      <c r="H85" s="51">
        <f>'[4]Форма 1'!$F94</f>
        <v>20</v>
      </c>
      <c r="I85" s="51">
        <f>'[5]Форма 1'!$F94</f>
        <v>0</v>
      </c>
      <c r="J85" s="51">
        <f>'[6]Форма 1'!$F94</f>
        <v>455038</v>
      </c>
      <c r="K85" s="51">
        <f>'[7]Форма 1'!$F94</f>
        <v>0</v>
      </c>
      <c r="L85" s="51">
        <f>'[8]Форма 1'!$F94</f>
        <v>0</v>
      </c>
      <c r="M85" s="51">
        <f>'[9]Форма 1'!$F94</f>
        <v>0</v>
      </c>
      <c r="N85" s="51">
        <f>'[10]Форма 1'!$F94</f>
        <v>5140</v>
      </c>
      <c r="O85" s="51">
        <f>'[11]Форма 1'!$F94</f>
        <v>0</v>
      </c>
      <c r="P85" s="51">
        <f>'[12]Форма 1'!$F94</f>
        <v>0</v>
      </c>
      <c r="Q85" s="51">
        <f>'[13]Форма 1'!$F94</f>
        <v>1000</v>
      </c>
      <c r="R85" s="51">
        <f>'[14]Форма 1'!$F94</f>
        <v>0</v>
      </c>
      <c r="S85" s="51">
        <f>'[15]Форма 1'!$F94</f>
        <v>18449</v>
      </c>
      <c r="T85" s="51">
        <f>'[16]Форма 1'!$F94</f>
        <v>0</v>
      </c>
      <c r="U85" s="51">
        <f>'[17]Форма 1'!$F94</f>
        <v>0</v>
      </c>
      <c r="V85" s="51" t="e">
        <f>'[18]Форма 1'!$F94</f>
        <v>#REF!</v>
      </c>
      <c r="W85" s="51">
        <f>'[19]Форма 1'!$F94</f>
        <v>0</v>
      </c>
      <c r="X85" s="51">
        <f>'[1]Форма 1'!$F94</f>
        <v>0</v>
      </c>
      <c r="Y85" s="51">
        <f>'[20]Форма 1'!$F94</f>
        <v>0</v>
      </c>
      <c r="Z85" s="51">
        <f>'[21]Форма 1'!$F94</f>
        <v>0</v>
      </c>
      <c r="AB85" s="122" t="e">
        <f t="shared" si="2"/>
        <v>#REF!</v>
      </c>
    </row>
    <row r="86" spans="1:28" ht="15" customHeight="1">
      <c r="A86" s="600" t="s">
        <v>157</v>
      </c>
      <c r="B86" s="601"/>
      <c r="C86" s="602"/>
      <c r="D86" s="48" t="s">
        <v>184</v>
      </c>
      <c r="E86" s="50">
        <f>'[1]Форма 1'!$F95</f>
        <v>88684</v>
      </c>
      <c r="F86" s="117">
        <f>'[2]Форма 1'!$F95</f>
        <v>24204</v>
      </c>
      <c r="G86" s="50">
        <f>'[3]Форма 1'!$F95</f>
        <v>5799</v>
      </c>
      <c r="H86" s="50">
        <f>'[4]Форма 1'!$F95</f>
        <v>8065</v>
      </c>
      <c r="I86" s="50">
        <f>'[5]Форма 1'!$F95</f>
        <v>0</v>
      </c>
      <c r="J86" s="50">
        <f>'[6]Форма 1'!$F95</f>
        <v>459468</v>
      </c>
      <c r="K86" s="50">
        <f>'[7]Форма 1'!$F95</f>
        <v>0</v>
      </c>
      <c r="L86" s="50">
        <f>'[8]Форма 1'!$F95</f>
        <v>0</v>
      </c>
      <c r="M86" s="50">
        <f>'[9]Форма 1'!$F95</f>
        <v>25415</v>
      </c>
      <c r="N86" s="50">
        <f>'[10]Форма 1'!$F95</f>
        <v>39936</v>
      </c>
      <c r="O86" s="50">
        <f>'[11]Форма 1'!$F95</f>
        <v>837</v>
      </c>
      <c r="P86" s="50">
        <f>'[12]Форма 1'!$F95</f>
        <v>1982</v>
      </c>
      <c r="Q86" s="50">
        <f>'[13]Форма 1'!$F95</f>
        <v>109273</v>
      </c>
      <c r="R86" s="50">
        <f>'[14]Форма 1'!$F95</f>
        <v>8902</v>
      </c>
      <c r="S86" s="50">
        <f>'[15]Форма 1'!$F95</f>
        <v>18449</v>
      </c>
      <c r="T86" s="50">
        <f>'[16]Форма 1'!$F95</f>
        <v>8620</v>
      </c>
      <c r="U86" s="50">
        <f>'[17]Форма 1'!$F95</f>
        <v>1029</v>
      </c>
      <c r="V86" s="50">
        <f>'[18]Форма 1'!$F95</f>
        <v>21144</v>
      </c>
      <c r="W86" s="50">
        <f>'[19]Форма 1'!$F95</f>
        <v>8219</v>
      </c>
      <c r="X86" s="50">
        <f>'[1]Форма 1'!$F95</f>
        <v>88684</v>
      </c>
      <c r="Y86" s="50">
        <f>'[20]Форма 1'!$F95</f>
        <v>1178</v>
      </c>
      <c r="Z86" s="50">
        <f>'[21]Форма 1'!$F95</f>
        <v>0</v>
      </c>
      <c r="AB86" s="122">
        <f t="shared" si="2"/>
        <v>831204</v>
      </c>
    </row>
    <row r="87" spans="1:28" ht="15" customHeight="1">
      <c r="A87" s="612" t="s">
        <v>185</v>
      </c>
      <c r="B87" s="613"/>
      <c r="C87" s="614"/>
      <c r="D87" s="53"/>
      <c r="E87" s="51">
        <f>'[1]Форма 1'!$F96</f>
        <v>0</v>
      </c>
      <c r="F87" s="22">
        <f>'[2]Форма 1'!$F96</f>
        <v>0</v>
      </c>
      <c r="G87" s="51">
        <f>'[3]Форма 1'!$F96</f>
        <v>0</v>
      </c>
      <c r="H87" s="51">
        <f>'[4]Форма 1'!$F96</f>
        <v>0</v>
      </c>
      <c r="I87" s="51">
        <f>'[5]Форма 1'!$F96</f>
        <v>0</v>
      </c>
      <c r="J87" s="51">
        <f>'[6]Форма 1'!$F96</f>
        <v>0</v>
      </c>
      <c r="K87" s="51">
        <f>'[7]Форма 1'!$F96</f>
        <v>0</v>
      </c>
      <c r="L87" s="51">
        <f>'[8]Форма 1'!$F96</f>
        <v>0</v>
      </c>
      <c r="M87" s="51">
        <f>'[9]Форма 1'!$F96</f>
        <v>0</v>
      </c>
      <c r="N87" s="51">
        <f>'[10]Форма 1'!$F96</f>
        <v>0</v>
      </c>
      <c r="O87" s="51">
        <f>'[11]Форма 1'!$F96</f>
        <v>0</v>
      </c>
      <c r="P87" s="51">
        <f>'[12]Форма 1'!$F96</f>
        <v>0</v>
      </c>
      <c r="Q87" s="51">
        <f>'[13]Форма 1'!$F96</f>
        <v>0</v>
      </c>
      <c r="R87" s="51">
        <f>'[14]Форма 1'!$F96</f>
        <v>0</v>
      </c>
      <c r="S87" s="51">
        <f>'[15]Форма 1'!$F96</f>
        <v>0</v>
      </c>
      <c r="T87" s="51">
        <f>'[16]Форма 1'!$F96</f>
        <v>0</v>
      </c>
      <c r="U87" s="51">
        <f>'[17]Форма 1'!$F96</f>
        <v>0</v>
      </c>
      <c r="V87" s="51" t="e">
        <f>'[18]Форма 1'!$F96</f>
        <v>#REF!</v>
      </c>
      <c r="W87" s="51">
        <f>'[19]Форма 1'!$F96</f>
        <v>0</v>
      </c>
      <c r="X87" s="51">
        <f>'[1]Форма 1'!$F96</f>
        <v>0</v>
      </c>
      <c r="Y87" s="51">
        <f>'[20]Форма 1'!$F96</f>
        <v>0</v>
      </c>
      <c r="Z87" s="51">
        <f>'[21]Форма 1'!$F96</f>
        <v>0</v>
      </c>
      <c r="AB87" s="122" t="e">
        <f t="shared" si="2"/>
        <v>#REF!</v>
      </c>
    </row>
    <row r="88" spans="1:28" ht="15" customHeight="1">
      <c r="A88" s="600" t="s">
        <v>186</v>
      </c>
      <c r="B88" s="601"/>
      <c r="C88" s="602"/>
      <c r="D88" s="48" t="s">
        <v>187</v>
      </c>
      <c r="E88" s="51">
        <f>'[1]Форма 1'!$F97</f>
        <v>243250</v>
      </c>
      <c r="F88" s="22">
        <f>'[2]Форма 1'!$F97</f>
        <v>0</v>
      </c>
      <c r="G88" s="51">
        <f>'[3]Форма 1'!$F97</f>
        <v>203467</v>
      </c>
      <c r="H88" s="51">
        <f>'[4]Форма 1'!$F97</f>
        <v>95865</v>
      </c>
      <c r="I88" s="51">
        <f>'[5]Форма 1'!$F97</f>
        <v>0</v>
      </c>
      <c r="J88" s="51">
        <f>'[6]Форма 1'!$F97</f>
        <v>546749</v>
      </c>
      <c r="K88" s="51">
        <f>'[7]Форма 1'!$F97</f>
        <v>0</v>
      </c>
      <c r="L88" s="51">
        <f>'[8]Форма 1'!$F97</f>
        <v>0</v>
      </c>
      <c r="M88" s="51">
        <f>'[9]Форма 1'!$F97</f>
        <v>0</v>
      </c>
      <c r="N88" s="51">
        <f>'[10]Форма 1'!$F97</f>
        <v>19000</v>
      </c>
      <c r="O88" s="51">
        <f>'[11]Форма 1'!$F97</f>
        <v>0</v>
      </c>
      <c r="P88" s="51">
        <f>'[12]Форма 1'!$F97</f>
        <v>0</v>
      </c>
      <c r="Q88" s="51">
        <f>'[13]Форма 1'!$F97</f>
        <v>589683</v>
      </c>
      <c r="R88" s="51">
        <f>'[14]Форма 1'!$F97</f>
        <v>0</v>
      </c>
      <c r="S88" s="51">
        <f>'[15]Форма 1'!$F97</f>
        <v>0</v>
      </c>
      <c r="T88" s="51">
        <f>'[16]Форма 1'!$F97</f>
        <v>0</v>
      </c>
      <c r="U88" s="51">
        <f>'[17]Форма 1'!$F97</f>
        <v>0</v>
      </c>
      <c r="V88" s="51" t="e">
        <f>'[18]Форма 1'!$F97</f>
        <v>#REF!</v>
      </c>
      <c r="W88" s="51">
        <f>'[19]Форма 1'!$F97</f>
        <v>0</v>
      </c>
      <c r="X88" s="51">
        <f>'[1]Форма 1'!$F97</f>
        <v>243250</v>
      </c>
      <c r="Y88" s="51">
        <f>'[20]Форма 1'!$F97</f>
        <v>0</v>
      </c>
      <c r="Z88" s="51">
        <f>'[21]Форма 1'!$F97</f>
        <v>0</v>
      </c>
      <c r="AB88" s="122" t="e">
        <f t="shared" si="2"/>
        <v>#REF!</v>
      </c>
    </row>
    <row r="89" spans="1:28" ht="15" customHeight="1">
      <c r="A89" s="600" t="s">
        <v>188</v>
      </c>
      <c r="B89" s="601"/>
      <c r="C89" s="602"/>
      <c r="D89" s="48" t="s">
        <v>189</v>
      </c>
      <c r="E89" s="51">
        <f>'[1]Форма 1'!$F98</f>
        <v>71632</v>
      </c>
      <c r="F89" s="21">
        <f>'[2]Форма 1'!$F98</f>
        <v>13934</v>
      </c>
      <c r="G89" s="51">
        <f>'[3]Форма 1'!$F98</f>
        <v>0</v>
      </c>
      <c r="H89" s="51">
        <f>'[4]Форма 1'!$F98</f>
        <v>3030</v>
      </c>
      <c r="I89" s="51">
        <f>'[5]Форма 1'!$F98</f>
        <v>0</v>
      </c>
      <c r="J89" s="51">
        <f>'[6]Форма 1'!$F98</f>
        <v>0</v>
      </c>
      <c r="K89" s="51">
        <f>'[7]Форма 1'!$F98</f>
        <v>0</v>
      </c>
      <c r="L89" s="51">
        <f>'[8]Форма 1'!$F98</f>
        <v>0</v>
      </c>
      <c r="M89" s="51">
        <f>'[9]Форма 1'!$F98</f>
        <v>0</v>
      </c>
      <c r="N89" s="51">
        <f>'[10]Форма 1'!$F98</f>
        <v>0</v>
      </c>
      <c r="O89" s="51">
        <f>'[11]Форма 1'!$F98</f>
        <v>0</v>
      </c>
      <c r="P89" s="51">
        <f>'[12]Форма 1'!$F98</f>
        <v>0</v>
      </c>
      <c r="Q89" s="51">
        <f>'[13]Форма 1'!$F98</f>
        <v>0</v>
      </c>
      <c r="R89" s="51">
        <f>'[14]Форма 1'!$F98</f>
        <v>0</v>
      </c>
      <c r="S89" s="51">
        <f>'[15]Форма 1'!$F98</f>
        <v>0</v>
      </c>
      <c r="T89" s="51">
        <f>'[16]Форма 1'!$F98</f>
        <v>0</v>
      </c>
      <c r="U89" s="51">
        <f>'[17]Форма 1'!$F98</f>
        <v>0</v>
      </c>
      <c r="V89" s="51" t="e">
        <f>'[18]Форма 1'!$F98</f>
        <v>#REF!</v>
      </c>
      <c r="W89" s="51">
        <f>'[19]Форма 1'!$F98</f>
        <v>0</v>
      </c>
      <c r="X89" s="51">
        <f>'[1]Форма 1'!$F98</f>
        <v>71632</v>
      </c>
      <c r="Y89" s="51">
        <f>'[20]Форма 1'!$F98</f>
        <v>0</v>
      </c>
      <c r="Z89" s="51">
        <f>'[21]Форма 1'!$F98</f>
        <v>0</v>
      </c>
      <c r="AB89" s="122" t="e">
        <f t="shared" si="2"/>
        <v>#REF!</v>
      </c>
    </row>
    <row r="90" spans="1:28" ht="15" customHeight="1">
      <c r="A90" s="600" t="s">
        <v>190</v>
      </c>
      <c r="B90" s="601"/>
      <c r="C90" s="602"/>
      <c r="D90" s="48" t="s">
        <v>191</v>
      </c>
      <c r="E90" s="51">
        <f>'[1]Форма 1'!$F99</f>
        <v>0</v>
      </c>
      <c r="F90" s="21">
        <f>'[2]Форма 1'!$F99</f>
        <v>111156</v>
      </c>
      <c r="G90" s="51">
        <f>'[3]Форма 1'!$F99</f>
        <v>93830</v>
      </c>
      <c r="H90" s="51">
        <f>'[4]Форма 1'!$F99</f>
        <v>0</v>
      </c>
      <c r="I90" s="51">
        <f>'[5]Форма 1'!$F99</f>
        <v>0</v>
      </c>
      <c r="J90" s="51">
        <f>'[6]Форма 1'!$F99</f>
        <v>13315</v>
      </c>
      <c r="K90" s="51">
        <f>'[7]Форма 1'!$F99</f>
        <v>19395</v>
      </c>
      <c r="L90" s="51">
        <f>'[8]Форма 1'!$F99</f>
        <v>13616</v>
      </c>
      <c r="M90" s="51">
        <f>'[9]Форма 1'!$F99</f>
        <v>66602</v>
      </c>
      <c r="N90" s="51">
        <f>'[10]Форма 1'!$F99</f>
        <v>0</v>
      </c>
      <c r="O90" s="51">
        <f>'[11]Форма 1'!$F99</f>
        <v>0</v>
      </c>
      <c r="P90" s="51">
        <f>'[12]Форма 1'!$F99</f>
        <v>0</v>
      </c>
      <c r="Q90" s="51">
        <f>'[13]Форма 1'!$F99</f>
        <v>0</v>
      </c>
      <c r="R90" s="51">
        <f>'[14]Форма 1'!$F99</f>
        <v>14799</v>
      </c>
      <c r="S90" s="51">
        <f>'[15]Форма 1'!$F99</f>
        <v>0</v>
      </c>
      <c r="T90" s="51">
        <f>'[16]Форма 1'!$F99</f>
        <v>2176</v>
      </c>
      <c r="U90" s="51">
        <f>'[17]Форма 1'!$F99</f>
        <v>1010</v>
      </c>
      <c r="V90" s="51">
        <f>'[18]Форма 1'!$F99</f>
        <v>10813</v>
      </c>
      <c r="W90" s="51">
        <f>'[19]Форма 1'!$F99</f>
        <v>1848</v>
      </c>
      <c r="X90" s="51">
        <f>'[1]Форма 1'!$F99</f>
        <v>0</v>
      </c>
      <c r="Y90" s="51">
        <f>'[20]Форма 1'!$F99</f>
        <v>3400</v>
      </c>
      <c r="Z90" s="51">
        <f>'[21]Форма 1'!$F99</f>
        <v>0</v>
      </c>
      <c r="AB90" s="122">
        <f t="shared" si="2"/>
        <v>351960</v>
      </c>
    </row>
    <row r="91" spans="1:28" ht="15" customHeight="1">
      <c r="A91" s="600" t="s">
        <v>192</v>
      </c>
      <c r="B91" s="601"/>
      <c r="C91" s="602"/>
      <c r="D91" s="48" t="s">
        <v>193</v>
      </c>
      <c r="E91" s="51">
        <f>'[1]Форма 1'!$F100</f>
        <v>0</v>
      </c>
      <c r="F91" s="22">
        <f>'[2]Форма 1'!$F100</f>
        <v>495081</v>
      </c>
      <c r="G91" s="51">
        <f>'[3]Форма 1'!$F100</f>
        <v>131800</v>
      </c>
      <c r="H91" s="51">
        <f>'[4]Форма 1'!$F100</f>
        <v>389824</v>
      </c>
      <c r="I91" s="51">
        <f>'[5]Форма 1'!$F100</f>
        <v>0</v>
      </c>
      <c r="J91" s="51">
        <f>'[6]Форма 1'!$F100</f>
        <v>0</v>
      </c>
      <c r="K91" s="51">
        <f>'[7]Форма 1'!$F100</f>
        <v>392533</v>
      </c>
      <c r="L91" s="51">
        <f>'[8]Форма 1'!$F100</f>
        <v>20122</v>
      </c>
      <c r="M91" s="51">
        <f>'[9]Форма 1'!$F100</f>
        <v>1438573</v>
      </c>
      <c r="N91" s="51">
        <f>'[10]Форма 1'!$F100</f>
        <v>3833547</v>
      </c>
      <c r="O91" s="51">
        <f>'[11]Форма 1'!$F100</f>
        <v>231846</v>
      </c>
      <c r="P91" s="51">
        <f>'[12]Форма 1'!$F100</f>
        <v>705800</v>
      </c>
      <c r="Q91" s="51">
        <f>'[13]Форма 1'!$F100</f>
        <v>169832</v>
      </c>
      <c r="R91" s="51">
        <f>'[14]Форма 1'!$F100</f>
        <v>973072</v>
      </c>
      <c r="S91" s="51">
        <f>'[15]Форма 1'!$F100</f>
        <v>0</v>
      </c>
      <c r="T91" s="51">
        <f>'[16]Форма 1'!$F100</f>
        <v>421650</v>
      </c>
      <c r="U91" s="51">
        <f>'[17]Форма 1'!$F100</f>
        <v>15899</v>
      </c>
      <c r="V91" s="51">
        <f>'[18]Форма 1'!$F100</f>
        <v>337750</v>
      </c>
      <c r="W91" s="51">
        <f>'[19]Форма 1'!$F100</f>
        <v>50949</v>
      </c>
      <c r="X91" s="51">
        <f>'[1]Форма 1'!$F100</f>
        <v>0</v>
      </c>
      <c r="Y91" s="51">
        <f>'[20]Форма 1'!$F100</f>
        <v>202062</v>
      </c>
      <c r="Z91" s="51">
        <f>'[21]Форма 1'!$F100</f>
        <v>0</v>
      </c>
      <c r="AB91" s="122">
        <f t="shared" si="2"/>
        <v>9810340</v>
      </c>
    </row>
    <row r="92" spans="1:28" ht="15" customHeight="1">
      <c r="A92" s="600" t="s">
        <v>194</v>
      </c>
      <c r="B92" s="601"/>
      <c r="C92" s="602"/>
      <c r="D92" s="48" t="s">
        <v>195</v>
      </c>
      <c r="E92" s="50">
        <f>'[1]Форма 1'!$F101</f>
        <v>314882</v>
      </c>
      <c r="F92" s="117">
        <f>'[2]Форма 1'!$F101</f>
        <v>620171</v>
      </c>
      <c r="G92" s="50">
        <f>'[3]Форма 1'!$F101</f>
        <v>429097</v>
      </c>
      <c r="H92" s="50">
        <f>'[4]Форма 1'!$F101</f>
        <v>488719</v>
      </c>
      <c r="I92" s="50">
        <f>'[5]Форма 1'!$F101</f>
        <v>0</v>
      </c>
      <c r="J92" s="50">
        <f>'[6]Форма 1'!$F101</f>
        <v>560064</v>
      </c>
      <c r="K92" s="50">
        <f>'[7]Форма 1'!$F101</f>
        <v>411928</v>
      </c>
      <c r="L92" s="50">
        <f>'[8]Форма 1'!$F101</f>
        <v>33738</v>
      </c>
      <c r="M92" s="50">
        <f>'[9]Форма 1'!$F101</f>
        <v>1505175</v>
      </c>
      <c r="N92" s="50">
        <f>'[10]Форма 1'!$F101</f>
        <v>3852547</v>
      </c>
      <c r="O92" s="50">
        <f>'[11]Форма 1'!$F101</f>
        <v>231846</v>
      </c>
      <c r="P92" s="50">
        <f>'[12]Форма 1'!$F101</f>
        <v>705800</v>
      </c>
      <c r="Q92" s="50">
        <f>'[13]Форма 1'!$F101</f>
        <v>759515</v>
      </c>
      <c r="R92" s="50">
        <f>'[14]Форма 1'!$F101</f>
        <v>987871</v>
      </c>
      <c r="S92" s="50">
        <f>'[15]Форма 1'!$F101</f>
        <v>0</v>
      </c>
      <c r="T92" s="50">
        <f>'[16]Форма 1'!$F101</f>
        <v>423826</v>
      </c>
      <c r="U92" s="50">
        <f>'[17]Форма 1'!$F101</f>
        <v>16909</v>
      </c>
      <c r="V92" s="50">
        <f>'[18]Форма 1'!$F101</f>
        <v>348563</v>
      </c>
      <c r="W92" s="50">
        <f>'[19]Форма 1'!$F101</f>
        <v>52797</v>
      </c>
      <c r="X92" s="50">
        <f>'[1]Форма 1'!$F101</f>
        <v>314882</v>
      </c>
      <c r="Y92" s="50">
        <f>'[20]Форма 1'!$F101</f>
        <v>205462</v>
      </c>
      <c r="Z92" s="50">
        <f>'[21]Форма 1'!$F101</f>
        <v>0</v>
      </c>
      <c r="AB92" s="122">
        <f t="shared" si="2"/>
        <v>11948910</v>
      </c>
    </row>
    <row r="93" spans="1:28" ht="15" customHeight="1">
      <c r="A93" s="612" t="s">
        <v>196</v>
      </c>
      <c r="B93" s="613"/>
      <c r="C93" s="614"/>
      <c r="D93" s="53"/>
      <c r="E93" s="51">
        <f>'[1]Форма 1'!$F102</f>
        <v>0</v>
      </c>
      <c r="F93" s="22">
        <f>'[2]Форма 1'!$F102</f>
        <v>0</v>
      </c>
      <c r="G93" s="51">
        <f>'[3]Форма 1'!$F102</f>
        <v>0</v>
      </c>
      <c r="H93" s="51">
        <f>'[4]Форма 1'!$F102</f>
        <v>0</v>
      </c>
      <c r="I93" s="51">
        <f>'[5]Форма 1'!$F102</f>
        <v>0</v>
      </c>
      <c r="J93" s="51">
        <f>'[6]Форма 1'!$F102</f>
        <v>0</v>
      </c>
      <c r="K93" s="51">
        <f>'[7]Форма 1'!$F102</f>
        <v>0</v>
      </c>
      <c r="L93" s="51">
        <f>'[8]Форма 1'!$F102</f>
        <v>0</v>
      </c>
      <c r="M93" s="51">
        <f>'[9]Форма 1'!$F102</f>
        <v>0</v>
      </c>
      <c r="N93" s="51">
        <f>'[10]Форма 1'!$F102</f>
        <v>0</v>
      </c>
      <c r="O93" s="51">
        <f>'[11]Форма 1'!$F102</f>
        <v>0</v>
      </c>
      <c r="P93" s="51">
        <f>'[12]Форма 1'!$F102</f>
        <v>0</v>
      </c>
      <c r="Q93" s="51">
        <f>'[13]Форма 1'!$F102</f>
        <v>0</v>
      </c>
      <c r="R93" s="51">
        <f>'[14]Форма 1'!$F102</f>
        <v>0</v>
      </c>
      <c r="S93" s="51">
        <f>'[15]Форма 1'!$F102</f>
        <v>0</v>
      </c>
      <c r="T93" s="51">
        <f>'[16]Форма 1'!$F102</f>
        <v>0</v>
      </c>
      <c r="U93" s="51">
        <f>'[17]Форма 1'!$F102</f>
        <v>0</v>
      </c>
      <c r="V93" s="51" t="e">
        <f>'[18]Форма 1'!$F102</f>
        <v>#REF!</v>
      </c>
      <c r="W93" s="51">
        <f>'[19]Форма 1'!$F102</f>
        <v>0</v>
      </c>
      <c r="X93" s="51">
        <f>'[1]Форма 1'!$F102</f>
        <v>0</v>
      </c>
      <c r="Y93" s="51">
        <f>'[20]Форма 1'!$F102</f>
        <v>0</v>
      </c>
      <c r="Z93" s="51">
        <f>'[21]Форма 1'!$F102</f>
        <v>0</v>
      </c>
      <c r="AB93" s="122" t="e">
        <f t="shared" si="2"/>
        <v>#REF!</v>
      </c>
    </row>
    <row r="94" spans="1:28" ht="15" customHeight="1">
      <c r="A94" s="600" t="s">
        <v>197</v>
      </c>
      <c r="B94" s="601"/>
      <c r="C94" s="602"/>
      <c r="D94" s="48" t="s">
        <v>198</v>
      </c>
      <c r="E94" s="51">
        <f>'[1]Форма 1'!$F103</f>
        <v>560545</v>
      </c>
      <c r="F94" s="22">
        <f>'[2]Форма 1'!$F103</f>
        <v>308432</v>
      </c>
      <c r="G94" s="51">
        <f>'[3]Форма 1'!$F103</f>
        <v>533829</v>
      </c>
      <c r="H94" s="51">
        <f>'[4]Форма 1'!$F103</f>
        <v>337652</v>
      </c>
      <c r="I94" s="51">
        <f>'[5]Форма 1'!$F103</f>
        <v>0</v>
      </c>
      <c r="J94" s="51">
        <f>'[6]Форма 1'!$F103</f>
        <v>0</v>
      </c>
      <c r="K94" s="51">
        <f>'[7]Форма 1'!$F103</f>
        <v>0</v>
      </c>
      <c r="L94" s="51">
        <f>'[8]Форма 1'!$F103</f>
        <v>7000</v>
      </c>
      <c r="M94" s="51">
        <f>'[9]Форма 1'!$F103</f>
        <v>100000</v>
      </c>
      <c r="N94" s="51">
        <f>'[10]Форма 1'!$F103</f>
        <v>0</v>
      </c>
      <c r="O94" s="51">
        <f>'[11]Форма 1'!$F103</f>
        <v>20000</v>
      </c>
      <c r="P94" s="51">
        <f>'[12]Форма 1'!$F103</f>
        <v>0</v>
      </c>
      <c r="Q94" s="51">
        <f>'[13]Форма 1'!$F103</f>
        <v>20</v>
      </c>
      <c r="R94" s="51">
        <f>'[14]Форма 1'!$F103</f>
        <v>43560</v>
      </c>
      <c r="S94" s="51">
        <f>'[15]Форма 1'!$F103</f>
        <v>0</v>
      </c>
      <c r="T94" s="51">
        <f>'[16]Форма 1'!$F103</f>
        <v>10700</v>
      </c>
      <c r="U94" s="51">
        <f>'[17]Форма 1'!$F103</f>
        <v>18649</v>
      </c>
      <c r="V94" s="51" t="e">
        <f>'[18]Форма 1'!$F103</f>
        <v>#REF!</v>
      </c>
      <c r="W94" s="51">
        <f>'[19]Форма 1'!$F103</f>
        <v>0</v>
      </c>
      <c r="X94" s="51">
        <f>'[1]Форма 1'!$F103</f>
        <v>560545</v>
      </c>
      <c r="Y94" s="51">
        <f>'[20]Форма 1'!$F103</f>
        <v>10000</v>
      </c>
      <c r="Z94" s="51">
        <f>'[21]Форма 1'!$F103</f>
        <v>0</v>
      </c>
      <c r="AB94" s="122" t="e">
        <f t="shared" si="2"/>
        <v>#REF!</v>
      </c>
    </row>
    <row r="95" spans="1:28" ht="27.75" customHeight="1">
      <c r="A95" s="600" t="s">
        <v>199</v>
      </c>
      <c r="B95" s="601"/>
      <c r="C95" s="602"/>
      <c r="D95" s="48" t="s">
        <v>200</v>
      </c>
      <c r="E95" s="51">
        <f>'[1]Форма 1'!$F104</f>
        <v>180083</v>
      </c>
      <c r="F95" s="22">
        <f>'[2]Форма 1'!$F104</f>
        <v>36342</v>
      </c>
      <c r="G95" s="51">
        <f>'[3]Форма 1'!$F104</f>
        <v>3865</v>
      </c>
      <c r="H95" s="51">
        <f>'[4]Форма 1'!$F104</f>
        <v>133342</v>
      </c>
      <c r="I95" s="51">
        <f>'[5]Форма 1'!$F104</f>
        <v>0</v>
      </c>
      <c r="J95" s="51">
        <f>'[6]Форма 1'!$F104</f>
        <v>259834</v>
      </c>
      <c r="K95" s="51">
        <f>'[7]Форма 1'!$F104</f>
        <v>0</v>
      </c>
      <c r="L95" s="51">
        <f>'[8]Форма 1'!$F104</f>
        <v>5029</v>
      </c>
      <c r="M95" s="51">
        <f>'[9]Форма 1'!$F104</f>
        <v>124317</v>
      </c>
      <c r="N95" s="51">
        <f>'[10]Форма 1'!$F104</f>
        <v>9000</v>
      </c>
      <c r="O95" s="51">
        <f>'[11]Форма 1'!$F104</f>
        <v>11528</v>
      </c>
      <c r="P95" s="51">
        <f>'[12]Форма 1'!$F104</f>
        <v>39429</v>
      </c>
      <c r="Q95" s="51">
        <f>'[13]Форма 1'!$F104</f>
        <v>88402</v>
      </c>
      <c r="R95" s="51">
        <f>'[14]Форма 1'!$F104</f>
        <v>31049</v>
      </c>
      <c r="S95" s="51">
        <f>'[15]Форма 1'!$F104</f>
        <v>0</v>
      </c>
      <c r="T95" s="51">
        <f>'[16]Форма 1'!$F104</f>
        <v>27199</v>
      </c>
      <c r="U95" s="51">
        <f>'[17]Форма 1'!$F104</f>
        <v>0</v>
      </c>
      <c r="V95" s="51" t="e">
        <f>'[18]Форма 1'!$F104</f>
        <v>#REF!</v>
      </c>
      <c r="W95" s="51">
        <f>'[19]Форма 1'!$F104</f>
        <v>13974</v>
      </c>
      <c r="X95" s="51">
        <f>'[1]Форма 1'!$F104</f>
        <v>180083</v>
      </c>
      <c r="Y95" s="51">
        <f>'[20]Форма 1'!$F104</f>
        <v>15714</v>
      </c>
      <c r="Z95" s="51">
        <f>'[21]Форма 1'!$F104</f>
        <v>130</v>
      </c>
      <c r="AB95" s="122" t="e">
        <f t="shared" si="2"/>
        <v>#REF!</v>
      </c>
    </row>
    <row r="96" spans="1:28" ht="15">
      <c r="A96" s="600" t="s">
        <v>201</v>
      </c>
      <c r="B96" s="601"/>
      <c r="C96" s="602"/>
      <c r="D96" s="48" t="s">
        <v>202</v>
      </c>
      <c r="E96" s="51">
        <f>'[1]Форма 1'!$F105</f>
        <v>0</v>
      </c>
      <c r="F96" s="22">
        <f>'[2]Форма 1'!$F105</f>
        <v>0</v>
      </c>
      <c r="G96" s="51">
        <f>'[3]Форма 1'!$F105</f>
        <v>0</v>
      </c>
      <c r="H96" s="51">
        <f>'[4]Форма 1'!$F105</f>
        <v>34897</v>
      </c>
      <c r="I96" s="51">
        <f>'[5]Форма 1'!$F105</f>
        <v>0</v>
      </c>
      <c r="J96" s="51">
        <f>'[6]Форма 1'!$F105</f>
        <v>0</v>
      </c>
      <c r="K96" s="51">
        <f>'[7]Форма 1'!$F105</f>
        <v>0</v>
      </c>
      <c r="L96" s="51">
        <f>'[8]Форма 1'!$F105</f>
        <v>0</v>
      </c>
      <c r="M96" s="51">
        <f>'[9]Форма 1'!$F105</f>
        <v>0</v>
      </c>
      <c r="N96" s="51">
        <f>'[10]Форма 1'!$F105</f>
        <v>706</v>
      </c>
      <c r="O96" s="51">
        <f>'[11]Форма 1'!$F105</f>
        <v>0</v>
      </c>
      <c r="P96" s="51">
        <f>'[12]Форма 1'!$F105</f>
        <v>0</v>
      </c>
      <c r="Q96" s="51">
        <f>'[13]Форма 1'!$F105</f>
        <v>0</v>
      </c>
      <c r="R96" s="51">
        <f>'[14]Форма 1'!$F105</f>
        <v>0</v>
      </c>
      <c r="S96" s="51">
        <f>'[15]Форма 1'!$F105</f>
        <v>19026</v>
      </c>
      <c r="T96" s="51">
        <f>'[16]Форма 1'!$F105</f>
        <v>0</v>
      </c>
      <c r="U96" s="51">
        <f>'[17]Форма 1'!$F105</f>
        <v>25500</v>
      </c>
      <c r="V96" s="51" t="e">
        <f>'[18]Форма 1'!$F105</f>
        <v>#REF!</v>
      </c>
      <c r="W96" s="51">
        <f>'[19]Форма 1'!$F105</f>
        <v>0</v>
      </c>
      <c r="X96" s="51">
        <f>'[1]Форма 1'!$F105</f>
        <v>0</v>
      </c>
      <c r="Y96" s="51">
        <f>'[20]Форма 1'!$F105</f>
        <v>0</v>
      </c>
      <c r="Z96" s="51">
        <f>'[21]Форма 1'!$F105</f>
        <v>0</v>
      </c>
      <c r="AB96" s="122" t="e">
        <f t="shared" si="2"/>
        <v>#REF!</v>
      </c>
    </row>
    <row r="97" spans="1:28" ht="28.5" customHeight="1">
      <c r="A97" s="600" t="s">
        <v>203</v>
      </c>
      <c r="B97" s="601"/>
      <c r="C97" s="602"/>
      <c r="D97" s="48" t="s">
        <v>204</v>
      </c>
      <c r="E97" s="51">
        <f>'[1]Форма 1'!$F106</f>
        <v>438521</v>
      </c>
      <c r="F97" s="22">
        <f>'[2]Форма 1'!$F106</f>
        <v>234512</v>
      </c>
      <c r="G97" s="51">
        <f>'[3]Форма 1'!$F106</f>
        <v>538486</v>
      </c>
      <c r="H97" s="51">
        <f>'[4]Форма 1'!$F106</f>
        <v>499920</v>
      </c>
      <c r="I97" s="51">
        <f>'[5]Форма 1'!$F106</f>
        <v>19</v>
      </c>
      <c r="J97" s="51">
        <f>'[6]Форма 1'!$F106</f>
        <v>131699</v>
      </c>
      <c r="K97" s="51">
        <f>'[7]Форма 1'!$F106</f>
        <v>7597</v>
      </c>
      <c r="L97" s="51">
        <f>'[8]Форма 1'!$F106</f>
        <v>6959</v>
      </c>
      <c r="M97" s="51">
        <f>'[9]Форма 1'!$F106</f>
        <v>92826</v>
      </c>
      <c r="N97" s="51">
        <f>'[10]Форма 1'!$F106</f>
        <v>325117</v>
      </c>
      <c r="O97" s="51">
        <f>'[11]Форма 1'!$F106</f>
        <v>9521</v>
      </c>
      <c r="P97" s="51">
        <f>'[12]Форма 1'!$F106</f>
        <v>415291</v>
      </c>
      <c r="Q97" s="51">
        <f>'[13]Форма 1'!$F106</f>
        <v>2366006</v>
      </c>
      <c r="R97" s="51">
        <f>'[14]Форма 1'!$F106</f>
        <v>38665</v>
      </c>
      <c r="S97" s="51">
        <f>'[15]Форма 1'!$F106</f>
        <v>1603366</v>
      </c>
      <c r="T97" s="51">
        <f>'[16]Форма 1'!$F106</f>
        <v>5167</v>
      </c>
      <c r="U97" s="51">
        <f>'[17]Форма 1'!$F106</f>
        <v>2212</v>
      </c>
      <c r="V97" s="51">
        <f>'[18]Форма 1'!$F106</f>
        <v>149546</v>
      </c>
      <c r="W97" s="51">
        <f>'[19]Форма 1'!$F106</f>
        <v>19362</v>
      </c>
      <c r="X97" s="51">
        <f>'[1]Форма 1'!$F106</f>
        <v>438521</v>
      </c>
      <c r="Y97" s="51">
        <f>'[20]Форма 1'!$F106</f>
        <v>28817</v>
      </c>
      <c r="Z97" s="51">
        <f>'[21]Форма 1'!$F106</f>
        <v>160</v>
      </c>
      <c r="AB97" s="122">
        <f t="shared" si="2"/>
        <v>6913609</v>
      </c>
    </row>
    <row r="98" spans="1:28" ht="15" customHeight="1">
      <c r="A98" s="600" t="s">
        <v>205</v>
      </c>
      <c r="B98" s="601"/>
      <c r="C98" s="602"/>
      <c r="D98" s="48"/>
      <c r="E98" s="51">
        <f>'[1]Форма 1'!$F107</f>
        <v>0</v>
      </c>
      <c r="F98" s="22">
        <f>'[2]Форма 1'!$F107</f>
        <v>0</v>
      </c>
      <c r="G98" s="51">
        <f>'[3]Форма 1'!$F107</f>
        <v>0</v>
      </c>
      <c r="H98" s="51">
        <f>'[4]Форма 1'!$F107</f>
        <v>0</v>
      </c>
      <c r="I98" s="51">
        <f>'[5]Форма 1'!$F107</f>
        <v>0</v>
      </c>
      <c r="J98" s="51">
        <f>'[6]Форма 1'!$F107</f>
        <v>0</v>
      </c>
      <c r="K98" s="51">
        <f>'[7]Форма 1'!$F107</f>
        <v>0</v>
      </c>
      <c r="L98" s="51">
        <f>'[8]Форма 1'!$F107</f>
        <v>0</v>
      </c>
      <c r="M98" s="51">
        <f>'[9]Форма 1'!$F107</f>
        <v>0</v>
      </c>
      <c r="N98" s="51">
        <f>'[10]Форма 1'!$F107</f>
        <v>0</v>
      </c>
      <c r="O98" s="51">
        <f>'[11]Форма 1'!$F107</f>
        <v>0</v>
      </c>
      <c r="P98" s="51">
        <f>'[12]Форма 1'!$F107</f>
        <v>0</v>
      </c>
      <c r="Q98" s="51">
        <f>'[13]Форма 1'!$F107</f>
        <v>0</v>
      </c>
      <c r="R98" s="51">
        <f>'[14]Форма 1'!$F107</f>
        <v>0</v>
      </c>
      <c r="S98" s="51">
        <f>'[15]Форма 1'!$F107</f>
        <v>0</v>
      </c>
      <c r="T98" s="51">
        <f>'[16]Форма 1'!$F107</f>
        <v>0</v>
      </c>
      <c r="U98" s="51">
        <f>'[17]Форма 1'!$F107</f>
        <v>0</v>
      </c>
      <c r="V98" s="51" t="e">
        <f>'[18]Форма 1'!$F107</f>
        <v>#REF!</v>
      </c>
      <c r="W98" s="51">
        <f>'[19]Форма 1'!$F107</f>
        <v>0</v>
      </c>
      <c r="X98" s="51">
        <f>'[1]Форма 1'!$F107</f>
        <v>0</v>
      </c>
      <c r="Y98" s="51">
        <f>'[20]Форма 1'!$F107</f>
        <v>0</v>
      </c>
      <c r="Z98" s="51">
        <f>'[21]Форма 1'!$F107</f>
        <v>0</v>
      </c>
      <c r="AB98" s="122" t="e">
        <f t="shared" si="2"/>
        <v>#REF!</v>
      </c>
    </row>
    <row r="99" spans="1:28" ht="15.75" customHeight="1">
      <c r="A99" s="603" t="s">
        <v>206</v>
      </c>
      <c r="B99" s="604"/>
      <c r="C99" s="605"/>
      <c r="D99" s="48" t="s">
        <v>207</v>
      </c>
      <c r="E99" s="51">
        <f>'[1]Форма 1'!$F108</f>
        <v>1493</v>
      </c>
      <c r="F99" s="22">
        <f>'[2]Форма 1'!$F108</f>
        <v>873360</v>
      </c>
      <c r="G99" s="51">
        <f>'[3]Форма 1'!$F108</f>
        <v>980428</v>
      </c>
      <c r="H99" s="51">
        <f>'[4]Форма 1'!$F108</f>
        <v>591707</v>
      </c>
      <c r="I99" s="51">
        <f>'[5]Форма 1'!$F108</f>
        <v>0</v>
      </c>
      <c r="J99" s="51">
        <f>'[6]Форма 1'!$F108</f>
        <v>9</v>
      </c>
      <c r="K99" s="51">
        <f>'[7]Форма 1'!$F108</f>
        <v>15469</v>
      </c>
      <c r="L99" s="51">
        <f>'[8]Форма 1'!$F108</f>
        <v>33075</v>
      </c>
      <c r="M99" s="51">
        <f>'[9]Форма 1'!$F108</f>
        <v>389252</v>
      </c>
      <c r="N99" s="51">
        <f>'[10]Форма 1'!$F108</f>
        <v>318398</v>
      </c>
      <c r="O99" s="51">
        <f>'[11]Форма 1'!$F108</f>
        <v>33745</v>
      </c>
      <c r="P99" s="51">
        <f>'[12]Форма 1'!$F108</f>
        <v>47401</v>
      </c>
      <c r="Q99" s="51">
        <f>'[13]Форма 1'!$F108</f>
        <v>657455</v>
      </c>
      <c r="R99" s="51">
        <f>'[14]Форма 1'!$F108</f>
        <v>192273</v>
      </c>
      <c r="S99" s="51">
        <f>'[15]Форма 1'!$F108</f>
        <v>0</v>
      </c>
      <c r="T99" s="51">
        <f>'[16]Форма 1'!$F108</f>
        <v>77725</v>
      </c>
      <c r="U99" s="51">
        <f>'[17]Форма 1'!$F108</f>
        <v>30120</v>
      </c>
      <c r="V99" s="51">
        <f>'[18]Форма 1'!$F108</f>
        <v>191244</v>
      </c>
      <c r="W99" s="51">
        <f>'[19]Форма 1'!$F108</f>
        <v>29455</v>
      </c>
      <c r="X99" s="51">
        <f>'[1]Форма 1'!$F108</f>
        <v>1493</v>
      </c>
      <c r="Y99" s="51">
        <f>'[20]Форма 1'!$F108</f>
        <v>34588</v>
      </c>
      <c r="Z99" s="51">
        <f>'[21]Форма 1'!$F108</f>
        <v>0</v>
      </c>
      <c r="AB99" s="122">
        <f t="shared" si="2"/>
        <v>4497197</v>
      </c>
    </row>
    <row r="100" spans="1:28" ht="15">
      <c r="A100" s="603" t="s">
        <v>144</v>
      </c>
      <c r="B100" s="604"/>
      <c r="C100" s="605"/>
      <c r="D100" s="48" t="s">
        <v>208</v>
      </c>
      <c r="E100" s="51">
        <f>'[1]Форма 1'!$F109</f>
        <v>94902</v>
      </c>
      <c r="F100" s="27">
        <f>'[2]Форма 1'!$F109</f>
        <v>48555</v>
      </c>
      <c r="G100" s="51">
        <f>'[3]Форма 1'!$F109</f>
        <v>77356</v>
      </c>
      <c r="H100" s="51">
        <f>'[4]Форма 1'!$F109</f>
        <v>164485</v>
      </c>
      <c r="I100" s="51">
        <f>'[5]Форма 1'!$F109</f>
        <v>1350</v>
      </c>
      <c r="J100" s="51">
        <f>'[6]Форма 1'!$F109</f>
        <v>31101</v>
      </c>
      <c r="K100" s="51">
        <f>'[7]Форма 1'!$F109</f>
        <v>196141</v>
      </c>
      <c r="L100" s="51">
        <f>'[8]Форма 1'!$F109</f>
        <v>3597</v>
      </c>
      <c r="M100" s="51">
        <f>'[9]Форма 1'!$F109</f>
        <v>36276</v>
      </c>
      <c r="N100" s="51">
        <f>'[10]Форма 1'!$F109</f>
        <v>31894</v>
      </c>
      <c r="O100" s="51">
        <f>'[11]Форма 1'!$F109</f>
        <v>10781</v>
      </c>
      <c r="P100" s="51">
        <f>'[12]Форма 1'!$F109</f>
        <v>45435</v>
      </c>
      <c r="Q100" s="51">
        <f>'[13]Форма 1'!$F109</f>
        <v>230200</v>
      </c>
      <c r="R100" s="51">
        <f>'[14]Форма 1'!$F109</f>
        <v>13588</v>
      </c>
      <c r="S100" s="51">
        <f>'[15]Форма 1'!$F109</f>
        <v>1504</v>
      </c>
      <c r="T100" s="51">
        <f>'[16]Форма 1'!$F109</f>
        <v>7118</v>
      </c>
      <c r="U100" s="51">
        <f>'[17]Форма 1'!$F109</f>
        <v>3354</v>
      </c>
      <c r="V100" s="51">
        <f>'[18]Форма 1'!$F109</f>
        <v>7367</v>
      </c>
      <c r="W100" s="51">
        <f>'[19]Форма 1'!$F109</f>
        <v>5973</v>
      </c>
      <c r="X100" s="51">
        <f>'[1]Форма 1'!$F109</f>
        <v>94902</v>
      </c>
      <c r="Y100" s="51">
        <f>'[20]Форма 1'!$F109</f>
        <v>2424</v>
      </c>
      <c r="Z100" s="51">
        <f>'[21]Форма 1'!$F109</f>
        <v>165</v>
      </c>
      <c r="AB100" s="122">
        <f t="shared" si="2"/>
        <v>1013401</v>
      </c>
    </row>
    <row r="101" spans="1:28" ht="15.75" customHeight="1">
      <c r="A101" s="603" t="s">
        <v>209</v>
      </c>
      <c r="B101" s="604"/>
      <c r="C101" s="605"/>
      <c r="D101" s="48" t="s">
        <v>210</v>
      </c>
      <c r="E101" s="51">
        <f>'[1]Форма 1'!$F110</f>
        <v>0</v>
      </c>
      <c r="F101" s="22">
        <f>'[2]Форма 1'!$F110</f>
        <v>0</v>
      </c>
      <c r="G101" s="51">
        <f>'[3]Форма 1'!$F110</f>
        <v>0</v>
      </c>
      <c r="H101" s="51">
        <f>'[4]Форма 1'!$F110</f>
        <v>0</v>
      </c>
      <c r="I101" s="51">
        <f>'[5]Форма 1'!$F110</f>
        <v>0</v>
      </c>
      <c r="J101" s="51">
        <f>'[6]Форма 1'!$F110</f>
        <v>0</v>
      </c>
      <c r="K101" s="51">
        <f>'[7]Форма 1'!$F110</f>
        <v>0</v>
      </c>
      <c r="L101" s="51">
        <f>'[8]Форма 1'!$F110</f>
        <v>0</v>
      </c>
      <c r="M101" s="51">
        <f>'[9]Форма 1'!$F110</f>
        <v>0</v>
      </c>
      <c r="N101" s="51">
        <f>'[10]Форма 1'!$F110</f>
        <v>0</v>
      </c>
      <c r="O101" s="51">
        <f>'[11]Форма 1'!$F110</f>
        <v>0</v>
      </c>
      <c r="P101" s="51">
        <f>'[12]Форма 1'!$F110</f>
        <v>0</v>
      </c>
      <c r="Q101" s="51">
        <f>'[13]Форма 1'!$F110</f>
        <v>0</v>
      </c>
      <c r="R101" s="51">
        <f>'[14]Форма 1'!$F110</f>
        <v>0</v>
      </c>
      <c r="S101" s="51">
        <f>'[15]Форма 1'!$F110</f>
        <v>0</v>
      </c>
      <c r="T101" s="51">
        <f>'[16]Форма 1'!$F110</f>
        <v>0</v>
      </c>
      <c r="U101" s="51">
        <f>'[17]Форма 1'!$F110</f>
        <v>0</v>
      </c>
      <c r="V101" s="51" t="e">
        <f>'[18]Форма 1'!$F110</f>
        <v>#REF!</v>
      </c>
      <c r="W101" s="51">
        <f>'[19]Форма 1'!$F110</f>
        <v>0</v>
      </c>
      <c r="X101" s="51">
        <f>'[1]Форма 1'!$F110</f>
        <v>0</v>
      </c>
      <c r="Y101" s="51">
        <f>'[20]Форма 1'!$F110</f>
        <v>0</v>
      </c>
      <c r="Z101" s="51">
        <f>'[21]Форма 1'!$F110</f>
        <v>0</v>
      </c>
      <c r="AB101" s="122" t="e">
        <f t="shared" si="2"/>
        <v>#REF!</v>
      </c>
    </row>
    <row r="102" spans="1:28" ht="15">
      <c r="A102" s="603" t="s">
        <v>211</v>
      </c>
      <c r="B102" s="604"/>
      <c r="C102" s="605"/>
      <c r="D102" s="48" t="s">
        <v>212</v>
      </c>
      <c r="E102" s="51">
        <f>'[1]Форма 1'!$F111</f>
        <v>10131</v>
      </c>
      <c r="F102" s="22">
        <f>'[2]Форма 1'!$F111</f>
        <v>5814</v>
      </c>
      <c r="G102" s="51">
        <f>'[3]Форма 1'!$F111</f>
        <v>8176</v>
      </c>
      <c r="H102" s="51">
        <f>'[4]Форма 1'!$F111</f>
        <v>9895</v>
      </c>
      <c r="I102" s="51">
        <f>'[5]Форма 1'!$F111</f>
        <v>0</v>
      </c>
      <c r="J102" s="51">
        <f>'[6]Форма 1'!$F111</f>
        <v>2</v>
      </c>
      <c r="K102" s="51">
        <f>'[7]Форма 1'!$F111</f>
        <v>2356</v>
      </c>
      <c r="L102" s="51">
        <f>'[8]Форма 1'!$F111</f>
        <v>1571</v>
      </c>
      <c r="M102" s="51">
        <f>'[9]Форма 1'!$F111</f>
        <v>15270</v>
      </c>
      <c r="N102" s="51">
        <f>'[10]Форма 1'!$F111</f>
        <v>7561</v>
      </c>
      <c r="O102" s="51">
        <f>'[11]Форма 1'!$F111</f>
        <v>3672</v>
      </c>
      <c r="P102" s="51">
        <f>'[12]Форма 1'!$F111</f>
        <v>5424</v>
      </c>
      <c r="Q102" s="51">
        <f>'[13]Форма 1'!$F111</f>
        <v>14348</v>
      </c>
      <c r="R102" s="51">
        <f>'[14]Форма 1'!$F111</f>
        <v>6770</v>
      </c>
      <c r="S102" s="51">
        <f>'[15]Форма 1'!$F111</f>
        <v>1035</v>
      </c>
      <c r="T102" s="51">
        <f>'[16]Форма 1'!$F111</f>
        <v>3907</v>
      </c>
      <c r="U102" s="51">
        <f>'[17]Форма 1'!$F111</f>
        <v>2082</v>
      </c>
      <c r="V102" s="51">
        <f>'[18]Форма 1'!$F111</f>
        <v>4579</v>
      </c>
      <c r="W102" s="51">
        <f>'[19]Форма 1'!$F111</f>
        <v>4123</v>
      </c>
      <c r="X102" s="51">
        <f>'[1]Форма 1'!$F111</f>
        <v>10131</v>
      </c>
      <c r="Y102" s="51">
        <f>'[20]Форма 1'!$F111</f>
        <v>1014</v>
      </c>
      <c r="Z102" s="51">
        <f>'[21]Форма 1'!$F111</f>
        <v>348</v>
      </c>
      <c r="AB102" s="122">
        <f t="shared" si="2"/>
        <v>107730</v>
      </c>
    </row>
    <row r="103" spans="1:28" ht="15">
      <c r="A103" s="603" t="s">
        <v>213</v>
      </c>
      <c r="B103" s="604"/>
      <c r="C103" s="605"/>
      <c r="D103" s="48" t="s">
        <v>214</v>
      </c>
      <c r="E103" s="51">
        <f>'[1]Форма 1'!$F112</f>
        <v>21690</v>
      </c>
      <c r="F103" s="22">
        <f>'[2]Форма 1'!$F112</f>
        <v>12207</v>
      </c>
      <c r="G103" s="51">
        <f>'[3]Форма 1'!$F112</f>
        <v>17291</v>
      </c>
      <c r="H103" s="51">
        <f>'[4]Форма 1'!$F112</f>
        <v>18540</v>
      </c>
      <c r="I103" s="51">
        <f>'[5]Форма 1'!$F112</f>
        <v>0</v>
      </c>
      <c r="J103" s="51">
        <f>'[6]Форма 1'!$F112</f>
        <v>122</v>
      </c>
      <c r="K103" s="51">
        <f>'[7]Форма 1'!$F112</f>
        <v>7896</v>
      </c>
      <c r="L103" s="51">
        <f>'[8]Форма 1'!$F112</f>
        <v>3397</v>
      </c>
      <c r="M103" s="51">
        <f>'[9]Форма 1'!$F112</f>
        <v>28983</v>
      </c>
      <c r="N103" s="51">
        <f>'[10]Форма 1'!$F112</f>
        <v>15630</v>
      </c>
      <c r="O103" s="51">
        <f>'[11]Форма 1'!$F112</f>
        <v>7974</v>
      </c>
      <c r="P103" s="51">
        <f>'[12]Форма 1'!$F112</f>
        <v>11440</v>
      </c>
      <c r="Q103" s="51">
        <f>'[13]Форма 1'!$F112</f>
        <v>27472</v>
      </c>
      <c r="R103" s="51">
        <f>'[14]Форма 1'!$F112</f>
        <v>14464</v>
      </c>
      <c r="S103" s="51">
        <f>'[15]Форма 1'!$F112</f>
        <v>476</v>
      </c>
      <c r="T103" s="51">
        <f>'[16]Форма 1'!$F112</f>
        <v>9343</v>
      </c>
      <c r="U103" s="51">
        <f>'[17]Форма 1'!$F112</f>
        <v>4105</v>
      </c>
      <c r="V103" s="51">
        <f>'[18]Форма 1'!$F112</f>
        <v>10137</v>
      </c>
      <c r="W103" s="51">
        <f>'[19]Форма 1'!$F112</f>
        <v>8702</v>
      </c>
      <c r="X103" s="51">
        <f>'[1]Форма 1'!$F112</f>
        <v>21690</v>
      </c>
      <c r="Y103" s="51">
        <f>'[20]Форма 1'!$F112</f>
        <v>2316</v>
      </c>
      <c r="Z103" s="51">
        <f>'[21]Форма 1'!$F112</f>
        <v>778</v>
      </c>
      <c r="AB103" s="122">
        <f t="shared" si="2"/>
        <v>222185</v>
      </c>
    </row>
    <row r="104" spans="1:28" ht="15">
      <c r="A104" s="603" t="s">
        <v>215</v>
      </c>
      <c r="B104" s="604"/>
      <c r="C104" s="605"/>
      <c r="D104" s="48" t="s">
        <v>216</v>
      </c>
      <c r="E104" s="51">
        <f>'[1]Форма 1'!$F113</f>
        <v>151637</v>
      </c>
      <c r="F104" s="27">
        <f>'[2]Форма 1'!$F113</f>
        <v>10115</v>
      </c>
      <c r="G104" s="51">
        <f>'[3]Форма 1'!$F113</f>
        <v>22814</v>
      </c>
      <c r="H104" s="51">
        <f>'[4]Форма 1'!$F113</f>
        <v>14650</v>
      </c>
      <c r="I104" s="51">
        <f>'[5]Форма 1'!$F113</f>
        <v>0</v>
      </c>
      <c r="J104" s="51">
        <f>'[6]Форма 1'!$F113</f>
        <v>0</v>
      </c>
      <c r="K104" s="51">
        <f>'[7]Форма 1'!$F113</f>
        <v>22</v>
      </c>
      <c r="L104" s="51">
        <f>'[8]Форма 1'!$F113</f>
        <v>15</v>
      </c>
      <c r="M104" s="51">
        <f>'[9]Форма 1'!$F113</f>
        <v>274</v>
      </c>
      <c r="N104" s="51">
        <f>'[10]Форма 1'!$F113</f>
        <v>3</v>
      </c>
      <c r="O104" s="51">
        <f>'[11]Форма 1'!$F113</f>
        <v>397</v>
      </c>
      <c r="P104" s="51">
        <f>'[12]Форма 1'!$F113</f>
        <v>1969</v>
      </c>
      <c r="Q104" s="51">
        <f>'[13]Форма 1'!$F113</f>
        <v>4965</v>
      </c>
      <c r="R104" s="51">
        <f>'[14]Форма 1'!$F113</f>
        <v>447</v>
      </c>
      <c r="S104" s="51">
        <f>'[15]Форма 1'!$F113</f>
        <v>0</v>
      </c>
      <c r="T104" s="51">
        <f>'[16]Форма 1'!$F113</f>
        <v>16</v>
      </c>
      <c r="U104" s="51">
        <f>'[17]Форма 1'!$F113</f>
        <v>0</v>
      </c>
      <c r="V104" s="51">
        <f>'[18]Форма 1'!$F113</f>
        <v>1956</v>
      </c>
      <c r="W104" s="51">
        <f>'[19]Форма 1'!$F113</f>
        <v>1215</v>
      </c>
      <c r="X104" s="51">
        <f>'[1]Форма 1'!$F113</f>
        <v>151637</v>
      </c>
      <c r="Y104" s="51">
        <f>'[20]Форма 1'!$F113</f>
        <v>119</v>
      </c>
      <c r="Z104" s="51">
        <f>'[21]Форма 1'!$F113</f>
        <v>0</v>
      </c>
      <c r="AB104" s="122">
        <f t="shared" si="2"/>
        <v>210614</v>
      </c>
    </row>
    <row r="105" spans="1:28" ht="15.75" customHeight="1">
      <c r="A105" s="603" t="s">
        <v>147</v>
      </c>
      <c r="B105" s="604"/>
      <c r="C105" s="605"/>
      <c r="D105" s="48" t="s">
        <v>217</v>
      </c>
      <c r="E105" s="51">
        <f>'[1]Форма 1'!$F114</f>
        <v>150</v>
      </c>
      <c r="F105" s="22">
        <f>'[2]Форма 1'!$F114</f>
        <v>0</v>
      </c>
      <c r="G105" s="51">
        <f>'[3]Форма 1'!$F114</f>
        <v>0</v>
      </c>
      <c r="H105" s="51">
        <f>'[4]Форма 1'!$F114</f>
        <v>0</v>
      </c>
      <c r="I105" s="51">
        <f>'[5]Форма 1'!$F114</f>
        <v>0</v>
      </c>
      <c r="J105" s="51">
        <f>'[6]Форма 1'!$F114</f>
        <v>0</v>
      </c>
      <c r="K105" s="51">
        <f>'[7]Форма 1'!$F114</f>
        <v>0</v>
      </c>
      <c r="L105" s="51">
        <f>'[8]Форма 1'!$F114</f>
        <v>0</v>
      </c>
      <c r="M105" s="51">
        <f>'[9]Форма 1'!$F114</f>
        <v>0</v>
      </c>
      <c r="N105" s="51">
        <f>'[10]Форма 1'!$F114</f>
        <v>0</v>
      </c>
      <c r="O105" s="51">
        <f>'[11]Форма 1'!$F114</f>
        <v>0</v>
      </c>
      <c r="P105" s="51">
        <f>'[12]Форма 1'!$F114</f>
        <v>0</v>
      </c>
      <c r="Q105" s="51">
        <f>'[13]Форма 1'!$F114</f>
        <v>0</v>
      </c>
      <c r="R105" s="51">
        <f>'[14]Форма 1'!$F114</f>
        <v>0</v>
      </c>
      <c r="S105" s="51">
        <f>'[15]Форма 1'!$F114</f>
        <v>0</v>
      </c>
      <c r="T105" s="51">
        <f>'[16]Форма 1'!$F114</f>
        <v>0</v>
      </c>
      <c r="U105" s="51">
        <f>'[17]Форма 1'!$F114</f>
        <v>0</v>
      </c>
      <c r="V105" s="51" t="e">
        <f>'[18]Форма 1'!$F114</f>
        <v>#REF!</v>
      </c>
      <c r="W105" s="51">
        <f>'[19]Форма 1'!$F114</f>
        <v>0</v>
      </c>
      <c r="X105" s="51">
        <f>'[1]Форма 1'!$F114</f>
        <v>150</v>
      </c>
      <c r="Y105" s="51">
        <f>'[20]Форма 1'!$F114</f>
        <v>0</v>
      </c>
      <c r="Z105" s="51">
        <f>'[21]Форма 1'!$F114</f>
        <v>0</v>
      </c>
      <c r="AB105" s="122" t="e">
        <f t="shared" si="2"/>
        <v>#REF!</v>
      </c>
    </row>
    <row r="106" spans="1:28" ht="30" customHeight="1">
      <c r="A106" s="618" t="s">
        <v>13</v>
      </c>
      <c r="B106" s="619"/>
      <c r="C106" s="619"/>
      <c r="D106" s="88" t="s">
        <v>14</v>
      </c>
      <c r="E106" s="51">
        <f>'[1]Форма 1'!$F115</f>
        <v>0</v>
      </c>
      <c r="F106" s="22">
        <f>'[2]Форма 1'!$F115</f>
        <v>0</v>
      </c>
      <c r="G106" s="51">
        <f>'[3]Форма 1'!$F115</f>
        <v>0</v>
      </c>
      <c r="H106" s="51">
        <f>'[4]Форма 1'!$F115</f>
        <v>0</v>
      </c>
      <c r="I106" s="51">
        <f>'[5]Форма 1'!$F115</f>
        <v>0</v>
      </c>
      <c r="J106" s="51">
        <f>'[6]Форма 1'!$F115</f>
        <v>0</v>
      </c>
      <c r="K106" s="51">
        <f>'[7]Форма 1'!$F115</f>
        <v>0</v>
      </c>
      <c r="L106" s="51">
        <f>'[8]Форма 1'!$F115</f>
        <v>0</v>
      </c>
      <c r="M106" s="51">
        <f>'[9]Форма 1'!$F115</f>
        <v>0</v>
      </c>
      <c r="N106" s="51">
        <f>'[10]Форма 1'!$F115</f>
        <v>0</v>
      </c>
      <c r="O106" s="51">
        <f>'[11]Форма 1'!$F115</f>
        <v>0</v>
      </c>
      <c r="P106" s="51">
        <f>'[12]Форма 1'!$F115</f>
        <v>0</v>
      </c>
      <c r="Q106" s="51">
        <f>'[13]Форма 1'!$F115</f>
        <v>6</v>
      </c>
      <c r="R106" s="51">
        <f>'[14]Форма 1'!$F115</f>
        <v>0</v>
      </c>
      <c r="S106" s="51">
        <f>'[15]Форма 1'!$F115</f>
        <v>0</v>
      </c>
      <c r="T106" s="51">
        <f>'[16]Форма 1'!$F115</f>
        <v>0</v>
      </c>
      <c r="U106" s="51">
        <f>'[17]Форма 1'!$F115</f>
        <v>0</v>
      </c>
      <c r="V106" s="51" t="e">
        <f>'[18]Форма 1'!$F115</f>
        <v>#REF!</v>
      </c>
      <c r="W106" s="51">
        <f>'[19]Форма 1'!$F115</f>
        <v>0</v>
      </c>
      <c r="X106" s="51">
        <f>'[1]Форма 1'!$F115</f>
        <v>0</v>
      </c>
      <c r="Y106" s="51">
        <f>'[20]Форма 1'!$F115</f>
        <v>0</v>
      </c>
      <c r="Z106" s="51">
        <f>'[21]Форма 1'!$F115</f>
        <v>0</v>
      </c>
      <c r="AB106" s="122" t="e">
        <f t="shared" si="2"/>
        <v>#REF!</v>
      </c>
    </row>
    <row r="107" spans="1:28" ht="15" customHeight="1">
      <c r="A107" s="600" t="s">
        <v>218</v>
      </c>
      <c r="B107" s="601"/>
      <c r="C107" s="602"/>
      <c r="D107" s="48" t="s">
        <v>219</v>
      </c>
      <c r="E107" s="51">
        <f>'[1]Форма 1'!$F116</f>
        <v>227174</v>
      </c>
      <c r="F107" s="22">
        <f>'[2]Форма 1'!$F116</f>
        <v>212991</v>
      </c>
      <c r="G107" s="51">
        <f>'[3]Форма 1'!$F116</f>
        <v>222498</v>
      </c>
      <c r="H107" s="51">
        <f>'[4]Форма 1'!$F116</f>
        <v>136304</v>
      </c>
      <c r="I107" s="51">
        <f>'[5]Форма 1'!$F116</f>
        <v>522</v>
      </c>
      <c r="J107" s="51">
        <f>'[6]Форма 1'!$F116</f>
        <v>49736</v>
      </c>
      <c r="K107" s="51">
        <f>'[7]Форма 1'!$F116</f>
        <v>511</v>
      </c>
      <c r="L107" s="51">
        <f>'[8]Форма 1'!$F116</f>
        <v>1509</v>
      </c>
      <c r="M107" s="51">
        <f>'[9]Форма 1'!$F116</f>
        <v>94198</v>
      </c>
      <c r="N107" s="51">
        <f>'[10]Форма 1'!$F116</f>
        <v>51547</v>
      </c>
      <c r="O107" s="51">
        <f>'[11]Форма 1'!$F116</f>
        <v>5726</v>
      </c>
      <c r="P107" s="51">
        <f>'[12]Форма 1'!$F116</f>
        <v>26589</v>
      </c>
      <c r="Q107" s="51">
        <f>'[13]Форма 1'!$F116</f>
        <v>254037</v>
      </c>
      <c r="R107" s="51">
        <f>'[14]Форма 1'!$F116</f>
        <v>1596</v>
      </c>
      <c r="S107" s="51">
        <f>'[15]Форма 1'!$F116</f>
        <v>159333</v>
      </c>
      <c r="T107" s="51">
        <f>'[16]Форма 1'!$F116</f>
        <v>511</v>
      </c>
      <c r="U107" s="51">
        <f>'[17]Форма 1'!$F116</f>
        <v>5882</v>
      </c>
      <c r="V107" s="51">
        <f>'[18]Форма 1'!$F116</f>
        <v>37718</v>
      </c>
      <c r="W107" s="51">
        <f>'[19]Форма 1'!$F116</f>
        <v>7165</v>
      </c>
      <c r="X107" s="51">
        <f>'[1]Форма 1'!$F116</f>
        <v>227174</v>
      </c>
      <c r="Y107" s="51">
        <f>'[20]Форма 1'!$F116</f>
        <v>4875</v>
      </c>
      <c r="Z107" s="51">
        <f>'[21]Форма 1'!$F116</f>
        <v>405</v>
      </c>
      <c r="AB107" s="122">
        <f t="shared" si="2"/>
        <v>1500422</v>
      </c>
    </row>
    <row r="108" spans="1:28" ht="15" customHeight="1">
      <c r="A108" s="600" t="s">
        <v>220</v>
      </c>
      <c r="B108" s="601"/>
      <c r="C108" s="602"/>
      <c r="D108" s="48" t="s">
        <v>221</v>
      </c>
      <c r="E108" s="50">
        <f>'[1]Форма 1'!$F117</f>
        <v>1686326</v>
      </c>
      <c r="F108" s="117">
        <f>'[2]Форма 1'!$F117</f>
        <v>1742328</v>
      </c>
      <c r="G108" s="50">
        <f>'[3]Форма 1'!$F117</f>
        <v>2404743</v>
      </c>
      <c r="H108" s="50">
        <f>'[4]Форма 1'!$F117</f>
        <v>1941392</v>
      </c>
      <c r="I108" s="50">
        <f>'[5]Форма 1'!$F117</f>
        <v>1891</v>
      </c>
      <c r="J108" s="50">
        <f>'[6]Форма 1'!$F117</f>
        <v>472503</v>
      </c>
      <c r="K108" s="50">
        <f>'[7]Форма 1'!$F117</f>
        <v>229992</v>
      </c>
      <c r="L108" s="50">
        <f>'[8]Форма 1'!$F117</f>
        <v>62152</v>
      </c>
      <c r="M108" s="50">
        <f>'[9]Форма 1'!$F117</f>
        <v>881396</v>
      </c>
      <c r="N108" s="50">
        <f>'[10]Форма 1'!$F117</f>
        <v>759856</v>
      </c>
      <c r="O108" s="50">
        <f>'[11]Форма 1'!$F117</f>
        <v>103344</v>
      </c>
      <c r="P108" s="50">
        <f>'[12]Форма 1'!$F117</f>
        <v>592978</v>
      </c>
      <c r="Q108" s="50">
        <f>'[13]Форма 1'!$F117</f>
        <v>3642911</v>
      </c>
      <c r="R108" s="50">
        <f>'[14]Форма 1'!$F117</f>
        <v>342412</v>
      </c>
      <c r="S108" s="50">
        <f>'[15]Форма 1'!$F117</f>
        <v>1784740</v>
      </c>
      <c r="T108" s="50">
        <f>'[16]Форма 1'!$F117</f>
        <v>141686</v>
      </c>
      <c r="U108" s="50">
        <f>'[17]Форма 1'!$F117</f>
        <v>91904</v>
      </c>
      <c r="V108" s="50">
        <f>'[18]Форма 1'!$F117</f>
        <v>402547</v>
      </c>
      <c r="W108" s="50">
        <f>'[19]Форма 1'!$F117</f>
        <v>89969</v>
      </c>
      <c r="X108" s="50">
        <f>'[1]Форма 1'!$F117</f>
        <v>1686326</v>
      </c>
      <c r="Y108" s="50">
        <f>'[20]Форма 1'!$F117</f>
        <v>99867</v>
      </c>
      <c r="Z108" s="50">
        <f>'[21]Форма 1'!$F117</f>
        <v>1986</v>
      </c>
      <c r="AB108" s="122">
        <f t="shared" si="2"/>
        <v>17474937</v>
      </c>
    </row>
    <row r="109" spans="1:28" ht="16.5" customHeight="1" thickBot="1">
      <c r="A109" s="623" t="s">
        <v>222</v>
      </c>
      <c r="B109" s="624"/>
      <c r="C109" s="625"/>
      <c r="D109" s="55" t="s">
        <v>223</v>
      </c>
      <c r="E109" s="51">
        <f>'[1]Форма 1'!$F118</f>
        <v>2094</v>
      </c>
      <c r="F109" s="22">
        <f>'[2]Форма 1'!$F118</f>
        <v>11907</v>
      </c>
      <c r="G109" s="51">
        <f>'[3]Форма 1'!$F118</f>
        <v>9393</v>
      </c>
      <c r="H109" s="51">
        <f>'[4]Форма 1'!$F118</f>
        <v>14424</v>
      </c>
      <c r="I109" s="51">
        <f>'[5]Форма 1'!$F118</f>
        <v>0</v>
      </c>
      <c r="J109" s="51">
        <f>'[6]Форма 1'!$F118</f>
        <v>595171</v>
      </c>
      <c r="K109" s="51">
        <f>'[7]Форма 1'!$F118</f>
        <v>0</v>
      </c>
      <c r="L109" s="51">
        <f>'[8]Форма 1'!$F118</f>
        <v>0</v>
      </c>
      <c r="M109" s="51">
        <f>'[9]Форма 1'!$F118</f>
        <v>0</v>
      </c>
      <c r="N109" s="51">
        <f>'[10]Форма 1'!$F118</f>
        <v>33033</v>
      </c>
      <c r="O109" s="51">
        <f>'[11]Форма 1'!$F118</f>
        <v>0</v>
      </c>
      <c r="P109" s="51">
        <f>'[12]Форма 1'!$F118</f>
        <v>0</v>
      </c>
      <c r="Q109" s="51">
        <f>'[13]Форма 1'!$F118</f>
        <v>324993</v>
      </c>
      <c r="R109" s="51">
        <f>'[14]Форма 1'!$F118</f>
        <v>0</v>
      </c>
      <c r="S109" s="51">
        <f>'[15]Форма 1'!$F118</f>
        <v>0</v>
      </c>
      <c r="T109" s="51">
        <f>'[16]Форма 1'!$F118</f>
        <v>5108</v>
      </c>
      <c r="U109" s="51">
        <f>'[17]Форма 1'!$F118</f>
        <v>0</v>
      </c>
      <c r="V109" s="51" t="e">
        <f>'[18]Форма 1'!$F118</f>
        <v>#REF!</v>
      </c>
      <c r="W109" s="51">
        <f>'[19]Форма 1'!$F118</f>
        <v>0</v>
      </c>
      <c r="X109" s="51">
        <f>'[1]Форма 1'!$F118</f>
        <v>2094</v>
      </c>
      <c r="Y109" s="51">
        <f>'[20]Форма 1'!$F118</f>
        <v>0</v>
      </c>
      <c r="Z109" s="51">
        <f>'[21]Форма 1'!$F118</f>
        <v>0</v>
      </c>
      <c r="AB109" s="122" t="e">
        <f t="shared" si="2"/>
        <v>#REF!</v>
      </c>
    </row>
    <row r="110" spans="1:28" ht="22.5" customHeight="1" thickBot="1">
      <c r="A110" s="626" t="s">
        <v>160</v>
      </c>
      <c r="B110" s="627"/>
      <c r="C110" s="628"/>
      <c r="D110" s="56" t="s">
        <v>224</v>
      </c>
      <c r="E110" s="57">
        <f>'[1]Форма 1'!$F119</f>
        <v>4575788</v>
      </c>
      <c r="F110" s="118">
        <f>'[2]Форма 1'!$F119</f>
        <v>3080471</v>
      </c>
      <c r="G110" s="57">
        <f>'[3]Форма 1'!$F119</f>
        <v>3408388</v>
      </c>
      <c r="H110" s="57">
        <f>'[4]Форма 1'!$F119</f>
        <v>4316612</v>
      </c>
      <c r="I110" s="57">
        <f>'[5]Форма 1'!$F119</f>
        <v>168462</v>
      </c>
      <c r="J110" s="57">
        <f>'[6]Форма 1'!$F119</f>
        <v>10365008</v>
      </c>
      <c r="K110" s="57">
        <f>'[7]Форма 1'!$F119</f>
        <v>688539</v>
      </c>
      <c r="L110" s="57">
        <f>'[8]Форма 1'!$F119</f>
        <v>657675</v>
      </c>
      <c r="M110" s="57">
        <f>'[9]Форма 1'!$F119</f>
        <v>3351280</v>
      </c>
      <c r="N110" s="57">
        <f>'[10]Форма 1'!$F119</f>
        <v>2919255</v>
      </c>
      <c r="O110" s="57">
        <f>'[11]Форма 1'!$F119</f>
        <v>521450</v>
      </c>
      <c r="P110" s="57">
        <f>'[12]Форма 1'!$F119</f>
        <v>1485965</v>
      </c>
      <c r="Q110" s="57">
        <f>'[13]Форма 1'!$F119</f>
        <v>5795503</v>
      </c>
      <c r="R110" s="57">
        <f>'[14]Форма 1'!$F119</f>
        <v>1497379</v>
      </c>
      <c r="S110" s="57">
        <f>'[15]Форма 1'!$F119</f>
        <v>1574849</v>
      </c>
      <c r="T110" s="57">
        <f>'[16]Форма 1'!$F119</f>
        <v>885484</v>
      </c>
      <c r="U110" s="57">
        <f>'[17]Форма 1'!$F119</f>
        <v>637893</v>
      </c>
      <c r="V110" s="57">
        <f>'[18]Форма 1'!$F119</f>
        <v>2489130</v>
      </c>
      <c r="W110" s="57">
        <f>'[19]Форма 1'!$F119</f>
        <v>529251</v>
      </c>
      <c r="X110" s="57">
        <f>'[1]Форма 1'!$F119</f>
        <v>4575788</v>
      </c>
      <c r="Y110" s="57">
        <f>'[20]Форма 1'!$F119</f>
        <v>392587</v>
      </c>
      <c r="Z110" s="57">
        <f>'[21]Форма 1'!$F119</f>
        <v>7058710</v>
      </c>
      <c r="AB110" s="122">
        <f t="shared" si="2"/>
        <v>49340969</v>
      </c>
    </row>
    <row r="111" spans="1:26" ht="15">
      <c r="A111" s="63"/>
      <c r="B111" s="64"/>
      <c r="C111" s="65"/>
      <c r="D111" s="632"/>
      <c r="E111" s="632"/>
      <c r="F111" s="66"/>
      <c r="G111" s="66"/>
      <c r="H111" s="66"/>
      <c r="I111" s="66"/>
      <c r="J111" s="66"/>
      <c r="K111" s="65"/>
      <c r="Z111" s="67"/>
    </row>
    <row r="112" spans="1:11" s="54" customFormat="1" ht="12.75">
      <c r="A112" s="68"/>
      <c r="B112" s="69"/>
      <c r="C112" s="69"/>
      <c r="D112" s="633"/>
      <c r="E112" s="633"/>
      <c r="F112" s="69"/>
      <c r="G112" s="69"/>
      <c r="H112" s="69"/>
      <c r="I112" s="69"/>
      <c r="J112" s="69"/>
      <c r="K112" s="70"/>
    </row>
    <row r="113" spans="1:11" s="54" customFormat="1" ht="15">
      <c r="A113" s="63"/>
      <c r="B113" s="64"/>
      <c r="C113" s="65"/>
      <c r="D113" s="632"/>
      <c r="E113" s="632"/>
      <c r="F113" s="66"/>
      <c r="G113" s="66"/>
      <c r="H113" s="66"/>
      <c r="I113" s="66"/>
      <c r="J113" s="66"/>
      <c r="K113" s="69"/>
    </row>
    <row r="114" spans="1:11" s="54" customFormat="1" ht="18" customHeight="1">
      <c r="A114" s="71"/>
      <c r="B114" s="72"/>
      <c r="C114" s="35"/>
      <c r="D114" s="631"/>
      <c r="E114" s="631"/>
      <c r="F114" s="73"/>
      <c r="G114" s="73"/>
      <c r="H114" s="73"/>
      <c r="I114" s="73"/>
      <c r="J114" s="73"/>
      <c r="K114" s="74"/>
    </row>
    <row r="115" spans="1:11" s="54" customFormat="1" ht="15">
      <c r="A115" s="34"/>
      <c r="B115" s="34"/>
      <c r="C115" s="35"/>
      <c r="D115" s="35"/>
      <c r="E115" s="35"/>
      <c r="F115" s="35"/>
      <c r="G115" s="35"/>
      <c r="H115" s="35"/>
      <c r="I115" s="35"/>
      <c r="J115" s="35"/>
      <c r="K115" s="74"/>
    </row>
    <row r="116" spans="1:11" s="54" customFormat="1" ht="15">
      <c r="A116" s="34"/>
      <c r="B116" s="34"/>
      <c r="C116" s="35"/>
      <c r="D116" s="35"/>
      <c r="E116" s="35"/>
      <c r="F116" s="35"/>
      <c r="G116" s="35"/>
      <c r="H116" s="35"/>
      <c r="I116" s="35"/>
      <c r="J116" s="35"/>
      <c r="K116" s="72"/>
    </row>
    <row r="117" spans="1:11" s="54" customFormat="1" ht="12.75">
      <c r="A117" s="71"/>
      <c r="B117" s="74"/>
      <c r="C117" s="74"/>
      <c r="D117" s="74"/>
      <c r="E117" s="71"/>
      <c r="F117" s="71"/>
      <c r="G117" s="71"/>
      <c r="H117" s="71"/>
      <c r="I117" s="71"/>
      <c r="J117" s="71"/>
      <c r="K117" s="74"/>
    </row>
  </sheetData>
  <sheetProtection/>
  <mergeCells count="105">
    <mergeCell ref="A109:C109"/>
    <mergeCell ref="A104:C104"/>
    <mergeCell ref="D114:E114"/>
    <mergeCell ref="A110:C110"/>
    <mergeCell ref="D111:E111"/>
    <mergeCell ref="D112:E112"/>
    <mergeCell ref="D113:E113"/>
    <mergeCell ref="A107:C107"/>
    <mergeCell ref="A108:C108"/>
    <mergeCell ref="A106:C106"/>
    <mergeCell ref="A105:C105"/>
    <mergeCell ref="A102:C102"/>
    <mergeCell ref="A88:C88"/>
    <mergeCell ref="A89:C89"/>
    <mergeCell ref="A90:C90"/>
    <mergeCell ref="A91:C91"/>
    <mergeCell ref="A96:C96"/>
    <mergeCell ref="A97:C97"/>
    <mergeCell ref="A98:C98"/>
    <mergeCell ref="A99:C99"/>
    <mergeCell ref="A82:C82"/>
    <mergeCell ref="A83:C83"/>
    <mergeCell ref="A84:C84"/>
    <mergeCell ref="A100:C100"/>
    <mergeCell ref="A101:C101"/>
    <mergeCell ref="A103:C103"/>
    <mergeCell ref="A93:C93"/>
    <mergeCell ref="A94:C94"/>
    <mergeCell ref="A95:C95"/>
    <mergeCell ref="A80:C80"/>
    <mergeCell ref="A74:C74"/>
    <mergeCell ref="A75:C75"/>
    <mergeCell ref="A76:C76"/>
    <mergeCell ref="A77:C77"/>
    <mergeCell ref="A92:C92"/>
    <mergeCell ref="A85:C85"/>
    <mergeCell ref="A86:C86"/>
    <mergeCell ref="A87:C87"/>
    <mergeCell ref="A81:C81"/>
    <mergeCell ref="A64:C64"/>
    <mergeCell ref="A63:C63"/>
    <mergeCell ref="A66:C66"/>
    <mergeCell ref="A67:C67"/>
    <mergeCell ref="A68:C68"/>
    <mergeCell ref="A69:C69"/>
    <mergeCell ref="A70:C70"/>
    <mergeCell ref="A71:C71"/>
    <mergeCell ref="A72:C72"/>
    <mergeCell ref="A73:C73"/>
    <mergeCell ref="A78:C78"/>
    <mergeCell ref="A79:C79"/>
    <mergeCell ref="A51:C51"/>
    <mergeCell ref="A52:C52"/>
    <mergeCell ref="A53:C53"/>
    <mergeCell ref="A54:C54"/>
    <mergeCell ref="A55:C55"/>
    <mergeCell ref="A56:C56"/>
    <mergeCell ref="A57:C57"/>
    <mergeCell ref="A59:C59"/>
    <mergeCell ref="A58:C58"/>
    <mergeCell ref="A60:C60"/>
    <mergeCell ref="A61:C61"/>
    <mergeCell ref="A62:C62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38:C38"/>
    <mergeCell ref="A31:C31"/>
    <mergeCell ref="A32:C32"/>
    <mergeCell ref="A33:C33"/>
    <mergeCell ref="A35:C35"/>
    <mergeCell ref="A29:C29"/>
    <mergeCell ref="A30:C30"/>
    <mergeCell ref="A34:C34"/>
    <mergeCell ref="A17:C17"/>
    <mergeCell ref="A18:C18"/>
    <mergeCell ref="A19:C19"/>
    <mergeCell ref="A20:C20"/>
    <mergeCell ref="A36:C36"/>
    <mergeCell ref="A37:C37"/>
    <mergeCell ref="A15:C15"/>
    <mergeCell ref="A21:C21"/>
    <mergeCell ref="A22:C22"/>
    <mergeCell ref="A27:C27"/>
    <mergeCell ref="A28:C28"/>
    <mergeCell ref="A23:C23"/>
    <mergeCell ref="A24:C24"/>
    <mergeCell ref="A25:C25"/>
    <mergeCell ref="A16:C16"/>
    <mergeCell ref="A26:C26"/>
    <mergeCell ref="B4:D4"/>
    <mergeCell ref="B5:D5"/>
    <mergeCell ref="A11:C11"/>
    <mergeCell ref="A12:C12"/>
    <mergeCell ref="A13:C13"/>
    <mergeCell ref="A14:C14"/>
  </mergeCells>
  <dataValidations count="2">
    <dataValidation type="decimal" operator="greaterThan" allowBlank="1" showInputMessage="1" showErrorMessage="1" sqref="E87:Z87 E78:Z78 E93:Z93 E38:Z38 E49:Z49 E56:Z56 E27:Z27 E45:Z45 E68:Z68">
      <formula1>0</formula1>
    </dataValidation>
    <dataValidation type="whole" operator="notEqual" allowBlank="1" showInputMessage="1" showErrorMessage="1" errorTitle="Ніколайчук О.Г." error="Не проставляйте цифри з десятковими знаками та рівні &quot;0&quot;" sqref="E88:Z91 E69:Z76 E79:Z85 E109:Z109 E94:Z107 E62:Z63 E57:Z60 E50:Z55 E47:Z48 E39:Z44 E21:Z26 E16:Z18 E28:Z36">
      <formula1>0</formula1>
    </dataValidation>
  </dataValidations>
  <printOptions/>
  <pageMargins left="0.75" right="0.75" top="1" bottom="1" header="0.5" footer="0.5"/>
  <pageSetup horizontalDpi="1200" verticalDpi="1200" orientation="portrait" paperSize="9" scale="86" r:id="rId1"/>
  <headerFooter alignWithMargins="0">
    <oddFooter>&amp;C&amp;A&amp;R&amp;D    &amp;T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 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N.Verhulevska</dc:creator>
  <cp:keywords/>
  <dc:description/>
  <cp:lastModifiedBy>bh05</cp:lastModifiedBy>
  <cp:lastPrinted>2015-10-21T08:43:08Z</cp:lastPrinted>
  <dcterms:created xsi:type="dcterms:W3CDTF">2007-12-19T13:33:32Z</dcterms:created>
  <dcterms:modified xsi:type="dcterms:W3CDTF">2015-10-21T08:45:02Z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