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2045" activeTab="0"/>
  </bookViews>
  <sheets>
    <sheet name="Дод 28 Річний план" sheetId="1" r:id="rId1"/>
    <sheet name="ДОд 16 (код 006)" sheetId="2" r:id="rId2"/>
    <sheet name="Дод 16 (код 011)" sheetId="3" r:id="rId3"/>
    <sheet name="Дод 16 Розр повн собів вода" sheetId="4" r:id="rId4"/>
    <sheet name="Дод 18 (код рядка 005)" sheetId="5" r:id="rId5"/>
    <sheet name="Дод 18 (код рядка 010)" sheetId="6" r:id="rId6"/>
    <sheet name="Дод 18 Розрах повн собів  водов" sheetId="7" r:id="rId7"/>
    <sheet name="Дод 21 Загальновиробничі" sheetId="8" r:id="rId8"/>
    <sheet name="Дод 23 витрати на збут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<sst xmlns="http://schemas.openxmlformats.org/spreadsheetml/2006/main" count="847" uniqueCount="382">
  <si>
    <t>Додаток 28</t>
  </si>
  <si>
    <t>до Порядку розгляду органами місцевого самоврядування 
розрахунків тарифів на комунальні послуги 
(підпункт 4 пункту 7 розділу ІІ)</t>
  </si>
  <si>
    <t>РІЧНИЙ ПЛАН</t>
  </si>
  <si>
    <t xml:space="preserve">надання послуг з централізованого водопостачання та централізованого водовідведення </t>
  </si>
  <si>
    <t xml:space="preserve">Вуглегірська ТЕС ПАТ "Центренерго" </t>
  </si>
  <si>
    <t xml:space="preserve">на 12 місяців з "01" січня 2020р. </t>
  </si>
  <si>
    <t>№ з/п</t>
  </si>
  <si>
    <t>Показники</t>
  </si>
  <si>
    <t>Код рядка</t>
  </si>
  <si>
    <t>Значення, тис. куб. м</t>
  </si>
  <si>
    <t>фактично</t>
  </si>
  <si>
    <t>передбачено чинним тарифом</t>
  </si>
  <si>
    <t>плановий 
період 2020 рік</t>
  </si>
  <si>
    <t>2015 р</t>
  </si>
  <si>
    <t>2016 р</t>
  </si>
  <si>
    <t>2017 р</t>
  </si>
  <si>
    <t>попередній до базового 2018 рік</t>
  </si>
  <si>
    <t xml:space="preserve">базовий період 
2019 рік </t>
  </si>
  <si>
    <t>А</t>
  </si>
  <si>
    <t>Б</t>
  </si>
  <si>
    <t>В</t>
  </si>
  <si>
    <t>Обсяг І підйому води, усього, зокрема:</t>
  </si>
  <si>
    <t>1.1</t>
  </si>
  <si>
    <t>поверхневий водозабір</t>
  </si>
  <si>
    <t>1.2</t>
  </si>
  <si>
    <t>підземний водозабір</t>
  </si>
  <si>
    <t>1.3</t>
  </si>
  <si>
    <t>покупна вода</t>
  </si>
  <si>
    <t>1.4</t>
  </si>
  <si>
    <t>покупна вода в природному стані</t>
  </si>
  <si>
    <t>Витрати води технологічні до ІІ підйому</t>
  </si>
  <si>
    <t>Втрати води технологічні до ІІ підйому</t>
  </si>
  <si>
    <t>Обсяг реалізації води до ІІ підйому</t>
  </si>
  <si>
    <t>Подано води в мережу (ІІ підйом), усього</t>
  </si>
  <si>
    <t>5.1</t>
  </si>
  <si>
    <t>зокрема: покупна питна вода</t>
  </si>
  <si>
    <t>Витрати питної води після ІІ підйому, усього, зокрема: на потреби:</t>
  </si>
  <si>
    <t>6.1</t>
  </si>
  <si>
    <t>водопровідного господарства</t>
  </si>
  <si>
    <t>6.2</t>
  </si>
  <si>
    <t>каналізаційного господарства</t>
  </si>
  <si>
    <t>Втрати та необліковані витрати питної води після ІІ підйому</t>
  </si>
  <si>
    <t>Обсяг реалізації послуг централізованого водопостачання, зокрема:</t>
  </si>
  <si>
    <t>8.1</t>
  </si>
  <si>
    <t>населенню</t>
  </si>
  <si>
    <t>8.2</t>
  </si>
  <si>
    <t>іншим ВКГ</t>
  </si>
  <si>
    <t>8.3</t>
  </si>
  <si>
    <t>іншим споживачам</t>
  </si>
  <si>
    <t>Обсяг пропуску стічних вод через очисні споруди, усього</t>
  </si>
  <si>
    <t>9.1</t>
  </si>
  <si>
    <t>зокрема: біологічна очистка стоків</t>
  </si>
  <si>
    <t>Обсяг реалізації послуг з централізованого водовідведення, усього, зокрема:</t>
  </si>
  <si>
    <t>10.1</t>
  </si>
  <si>
    <t>10.2</t>
  </si>
  <si>
    <t>10.3</t>
  </si>
  <si>
    <t>Директор Вуглегірської теплової електростанції</t>
  </si>
  <si>
    <t xml:space="preserve">С.Г. Тарутін </t>
  </si>
  <si>
    <t>«______» __________2016 року</t>
  </si>
  <si>
    <t xml:space="preserve">           (підпис)</t>
  </si>
  <si>
    <t xml:space="preserve">            (ініціали, прізвище)</t>
  </si>
  <si>
    <t>М.П.</t>
  </si>
  <si>
    <t>Начальник ВТВ</t>
  </si>
  <si>
    <t xml:space="preserve">О.В. Шевченко </t>
  </si>
  <si>
    <t xml:space="preserve">Вик. </t>
  </si>
  <si>
    <t xml:space="preserve">Борщов Е.В. </t>
  </si>
  <si>
    <t>062-49-5-42-27</t>
  </si>
  <si>
    <t>Додаток 16.1</t>
  </si>
  <si>
    <t>до Порядку розгляду органами місцевого самоврядування 
розрахунків тарифів на комунальні послуги 
(підпункт 1 пункту 7 розділу ІІ)</t>
  </si>
  <si>
    <t xml:space="preserve">Розшифровка інших прямих матеріальних витрат ( код рядка 006) </t>
  </si>
  <si>
    <t>до розрахунку повної собівартості та середньозваженого тарифу на послугу централізованого водопостачання</t>
  </si>
  <si>
    <t>без ПДВ</t>
  </si>
  <si>
    <t>Показник</t>
  </si>
  <si>
    <t>Фактично</t>
  </si>
  <si>
    <t>Передбачено чинним тарифом</t>
  </si>
  <si>
    <t>Плановий період                            2020 рік</t>
  </si>
  <si>
    <t>попередній до базового
2018 рік</t>
  </si>
  <si>
    <t xml:space="preserve">базовий період  
2019 рік </t>
  </si>
  <si>
    <t>усього, тис. грн</t>
  </si>
  <si>
    <t>грн/куб. м</t>
  </si>
  <si>
    <t xml:space="preserve">Інші прямі матеріальні витрати, зокрема: </t>
  </si>
  <si>
    <t>006</t>
  </si>
  <si>
    <t>1.</t>
  </si>
  <si>
    <t xml:space="preserve">  дезінфекція води (реактиви, реагенти, фільтруючі)</t>
  </si>
  <si>
    <t>2.</t>
  </si>
  <si>
    <t xml:space="preserve">  ремонтні матеріали </t>
  </si>
  <si>
    <t>3.</t>
  </si>
  <si>
    <t xml:space="preserve">  матеріали, що враховані в технічному обслуговуванні об'єктів </t>
  </si>
  <si>
    <t>4.</t>
  </si>
  <si>
    <t xml:space="preserve">  паливо (вугілля) </t>
  </si>
  <si>
    <t>5.</t>
  </si>
  <si>
    <t xml:space="preserve">  інші  </t>
  </si>
  <si>
    <t>Керівник</t>
  </si>
  <si>
    <t>_____________________</t>
  </si>
  <si>
    <t>___________________________</t>
  </si>
  <si>
    <t>(підпис)</t>
  </si>
  <si>
    <t>(ініціали, прізвище)</t>
  </si>
  <si>
    <t xml:space="preserve">Начальник ПЕВ </t>
  </si>
  <si>
    <t xml:space="preserve">Л.В. Васильконова </t>
  </si>
  <si>
    <t>Вик.</t>
  </si>
  <si>
    <t>Аданікова Н.О.</t>
  </si>
  <si>
    <t>5-47-15</t>
  </si>
  <si>
    <t>Додаток 16.2</t>
  </si>
  <si>
    <t>Розшифровка інших прямих витрат (код рядка 011)</t>
  </si>
  <si>
    <t>Інші прямі витрати, зокрема:</t>
  </si>
  <si>
    <t>011</t>
  </si>
  <si>
    <t>1</t>
  </si>
  <si>
    <t xml:space="preserve"> опалення виробничих приміщень </t>
  </si>
  <si>
    <t>2</t>
  </si>
  <si>
    <t xml:space="preserve"> підготовка та перепідготовка кадрів </t>
  </si>
  <si>
    <t>3</t>
  </si>
  <si>
    <t xml:space="preserve"> повірка лабораторного обладнання </t>
  </si>
  <si>
    <t>4</t>
  </si>
  <si>
    <t xml:space="preserve"> повірка лічильників </t>
  </si>
  <si>
    <t>5</t>
  </si>
  <si>
    <t xml:space="preserve"> зв'язок </t>
  </si>
  <si>
    <t>6</t>
  </si>
  <si>
    <t xml:space="preserve"> транспортні послуги, що задіяні в ремонті виробничих приміщень та обладнання </t>
  </si>
  <si>
    <t>7</t>
  </si>
  <si>
    <t xml:space="preserve"> транспортні послуги, що задіяні в технічному обслуговуванні виробничих приміщень та обладнання </t>
  </si>
  <si>
    <t>8</t>
  </si>
  <si>
    <t xml:space="preserve"> інші витрати </t>
  </si>
  <si>
    <t>Додаток 16</t>
  </si>
  <si>
    <t>Розрахунок</t>
  </si>
  <si>
    <t>повної собівартості та середньозваженого тарифу на послугу централізованого водопостачання</t>
  </si>
  <si>
    <t>Виробнича собівартість, усього, зокрема:</t>
  </si>
  <si>
    <t>001</t>
  </si>
  <si>
    <t>прямі матеріальні витрати, зокрема:</t>
  </si>
  <si>
    <t>002</t>
  </si>
  <si>
    <t>1.1.1</t>
  </si>
  <si>
    <t>003</t>
  </si>
  <si>
    <t>1.1.2</t>
  </si>
  <si>
    <t>покупна вода у природному стані</t>
  </si>
  <si>
    <t>004</t>
  </si>
  <si>
    <t>1.1.3</t>
  </si>
  <si>
    <t>електроенергія</t>
  </si>
  <si>
    <t>005</t>
  </si>
  <si>
    <t>1.1.4</t>
  </si>
  <si>
    <t>інші прямі матеріальні витрати</t>
  </si>
  <si>
    <t>прямі витрати на оплату праці</t>
  </si>
  <si>
    <t>007</t>
  </si>
  <si>
    <t>інші прямі витрати, зокрема:</t>
  </si>
  <si>
    <t>008</t>
  </si>
  <si>
    <t>1.3.1</t>
  </si>
  <si>
    <t>єдиний внесок на загальнообов'язкове державне соціальне страхування працівників</t>
  </si>
  <si>
    <t>009</t>
  </si>
  <si>
    <t>1.3.2</t>
  </si>
  <si>
    <t>амортизація виробничих основних засобів та нематеріальних активів, безпосередньо пов'язаних з  наданням послуги</t>
  </si>
  <si>
    <t>010</t>
  </si>
  <si>
    <t>1.3.3</t>
  </si>
  <si>
    <t>інші прямі витрати</t>
  </si>
  <si>
    <t>загальновиробничі витрати</t>
  </si>
  <si>
    <t>012</t>
  </si>
  <si>
    <t>Адміністративні витрати</t>
  </si>
  <si>
    <t>013</t>
  </si>
  <si>
    <t>Витрати на збут</t>
  </si>
  <si>
    <t>014</t>
  </si>
  <si>
    <t>Інші операційні витрати</t>
  </si>
  <si>
    <t>015</t>
  </si>
  <si>
    <t>Фінансові витрати</t>
  </si>
  <si>
    <t>016</t>
  </si>
  <si>
    <t>Усього витрат повної собівартості</t>
  </si>
  <si>
    <t>017</t>
  </si>
  <si>
    <t>Витрати на відшкодування втрат</t>
  </si>
  <si>
    <t>018</t>
  </si>
  <si>
    <t>Планований прибуток</t>
  </si>
  <si>
    <t>019</t>
  </si>
  <si>
    <t>податок на прибуток</t>
  </si>
  <si>
    <t>020</t>
  </si>
  <si>
    <t>чистий прибуток, у тому числі:</t>
  </si>
  <si>
    <t>021</t>
  </si>
  <si>
    <t>8.2.1</t>
  </si>
  <si>
    <t>дивіденди</t>
  </si>
  <si>
    <t>022</t>
  </si>
  <si>
    <t>8.2.2</t>
  </si>
  <si>
    <t>резервний фонд (капітал)</t>
  </si>
  <si>
    <t>023</t>
  </si>
  <si>
    <t>8.2.3</t>
  </si>
  <si>
    <t>на розвиток виробництва (виробничі інвестиції)</t>
  </si>
  <si>
    <t>024</t>
  </si>
  <si>
    <t>8.2.4</t>
  </si>
  <si>
    <t>інше використання  прибутку</t>
  </si>
  <si>
    <t>025</t>
  </si>
  <si>
    <t>Вартість водопостачання споживачам, усього за відповідними тарифами</t>
  </si>
  <si>
    <t>026</t>
  </si>
  <si>
    <t>Обсяг водопостачання споживачам, усього, зокрема на потреби (тис.куб.м):</t>
  </si>
  <si>
    <t>027</t>
  </si>
  <si>
    <t>населення</t>
  </si>
  <si>
    <t>028</t>
  </si>
  <si>
    <t>бюджетних установ</t>
  </si>
  <si>
    <t>029</t>
  </si>
  <si>
    <t>інших споживачів</t>
  </si>
  <si>
    <t>030</t>
  </si>
  <si>
    <t>10.4</t>
  </si>
  <si>
    <t>інших водопровідно-каналізаційних господарств</t>
  </si>
  <si>
    <t>031</t>
  </si>
  <si>
    <t xml:space="preserve">Середньозважений тариф </t>
  </si>
  <si>
    <t>032</t>
  </si>
  <si>
    <t>Додаток 18.1</t>
  </si>
  <si>
    <t>Розшифровка інших прямих матеріальних витрат ( код рядка 005)
до розрахунку повної собівартості та середньозваженого тарифу на послугу централізованого водовідведення</t>
  </si>
  <si>
    <t>(без ПДВ)</t>
  </si>
  <si>
    <t>Передбачено діючим тарифом</t>
  </si>
  <si>
    <t>Плановий період                      2020  рік</t>
  </si>
  <si>
    <t xml:space="preserve">  дезінфекція стічної води (реактиви, реагенти)</t>
  </si>
  <si>
    <t>Обсяг водовідведення споживачам, усього, зокрема на потреби (тис. куб. м):</t>
  </si>
  <si>
    <t xml:space="preserve"> </t>
  </si>
  <si>
    <t>Додаток 18.2</t>
  </si>
  <si>
    <t>Розшифровка інших прямих витрат ( код рядка 010)
до розрахунку повної собівартості та середньозваженого тарифу на послугу централізованого водовідведення</t>
  </si>
  <si>
    <t>6.</t>
  </si>
  <si>
    <t>7.</t>
  </si>
  <si>
    <t>8.</t>
  </si>
  <si>
    <t xml:space="preserve"> послуги по розробці проектної документації </t>
  </si>
  <si>
    <t>9.</t>
  </si>
  <si>
    <t xml:space="preserve"> ремонтні роботи </t>
  </si>
  <si>
    <t>10.</t>
  </si>
  <si>
    <t>Додаток 18</t>
  </si>
  <si>
    <t>Розрахунок повної собівартості та середньозваженого тарифу на послугу централізованого водовідведення</t>
  </si>
  <si>
    <t>послуги сторонніх підприємств з очистки стоків</t>
  </si>
  <si>
    <t>Витрати повної собівартості,  усього</t>
  </si>
  <si>
    <t xml:space="preserve">Витрати на відшкодування втрат </t>
  </si>
  <si>
    <t>8.1.</t>
  </si>
  <si>
    <t>8.2.</t>
  </si>
  <si>
    <t>8.2.1.</t>
  </si>
  <si>
    <t>8.2.2.</t>
  </si>
  <si>
    <t>8.2.3.</t>
  </si>
  <si>
    <t>8.2.4.</t>
  </si>
  <si>
    <t>Вартість водовідведення споживачам за відповідними тарифами</t>
  </si>
  <si>
    <t>10.1.</t>
  </si>
  <si>
    <t>10.2.</t>
  </si>
  <si>
    <t>10.3.</t>
  </si>
  <si>
    <t>10.4.</t>
  </si>
  <si>
    <t>11.</t>
  </si>
  <si>
    <t>Середньозважений тариф</t>
  </si>
  <si>
    <t>Додаток 21</t>
  </si>
  <si>
    <t>Розрахунок загальновиробничих витрат, пов'язаних з наданням послуг централізованого водопостачання та централізованого водовідведення</t>
  </si>
  <si>
    <t>Вуглегірська ТЕС ПАТ "Центренерго"</t>
  </si>
  <si>
    <t>Складові загальновиробничих витрат</t>
  </si>
  <si>
    <t>Фактично, 2018 рік</t>
  </si>
  <si>
    <t xml:space="preserve">базовий період  2019 рік </t>
  </si>
  <si>
    <t xml:space="preserve">Передбачено чинним тарифом </t>
  </si>
  <si>
    <t>Плановий період 2020 рік</t>
  </si>
  <si>
    <t>витрати ресурсу в натуральному вимірі</t>
  </si>
  <si>
    <t>ціна, грн</t>
  </si>
  <si>
    <t>сума витрат, усього, тис. грн</t>
  </si>
  <si>
    <t>у т .ч.:</t>
  </si>
  <si>
    <t>у т.ч. розподілені</t>
  </si>
  <si>
    <t>нерозподілені</t>
  </si>
  <si>
    <t>водопостачання</t>
  </si>
  <si>
    <t>водовідведення</t>
  </si>
  <si>
    <t>усього</t>
  </si>
  <si>
    <t>коефіцієнт розподілу</t>
  </si>
  <si>
    <t>водо постачання</t>
  </si>
  <si>
    <t>водовід ведення</t>
  </si>
  <si>
    <t>Загальновиробничі витрати з централізованого водопостачання та водовідведення, усього</t>
  </si>
  <si>
    <t>Витрати на оплату праці загальновиробничого персоналу:</t>
  </si>
  <si>
    <t>витрати на оплату праці</t>
  </si>
  <si>
    <t>витрати на оплату службових відряджень</t>
  </si>
  <si>
    <t>Амортизація основних засобів загальновиробничого (цехового, дільничного, лінійного) призначення</t>
  </si>
  <si>
    <t>Витрати на утримання та експлуатацію основних засобів та необоротних активів загальновиробничого призначення</t>
  </si>
  <si>
    <t>Витрати на ремонт основних засобів та необоротних активів загальновиробничого призначення</t>
  </si>
  <si>
    <t>Витрати на страхування основних засобів та необоротних активів загальновиробничого призначення</t>
  </si>
  <si>
    <t>Витрати на операційну оренду основних засобів та необоротних активів загальновиробничого призначення</t>
  </si>
  <si>
    <t>Витрати на удосконалення технології та організації виробництва</t>
  </si>
  <si>
    <t>Витрати на утримання виробничих приміщень:</t>
  </si>
  <si>
    <t>опалення</t>
  </si>
  <si>
    <t>освітлення</t>
  </si>
  <si>
    <t>дезінфекція</t>
  </si>
  <si>
    <t>8.4</t>
  </si>
  <si>
    <t>дератизація</t>
  </si>
  <si>
    <t>8.5</t>
  </si>
  <si>
    <t>вивезення сміття</t>
  </si>
  <si>
    <t>8.6</t>
  </si>
  <si>
    <t>8.7</t>
  </si>
  <si>
    <t>Витрати на обслуговування виробничого процесу:</t>
  </si>
  <si>
    <t>9.1.</t>
  </si>
  <si>
    <t>витрати на здійснення технологічного контролю за виробничими процесами і якістю водопостачання та водовідведення</t>
  </si>
  <si>
    <t>9.2.</t>
  </si>
  <si>
    <t xml:space="preserve">матеріали </t>
  </si>
  <si>
    <t>9.2.1.</t>
  </si>
  <si>
    <t>матеріали ЛКПВ</t>
  </si>
  <si>
    <t>9.2.2.</t>
  </si>
  <si>
    <t>канцелярія</t>
  </si>
  <si>
    <t>9.2.3.</t>
  </si>
  <si>
    <t xml:space="preserve">інвентар та інші господарчі товари </t>
  </si>
  <si>
    <t>9.2.4.</t>
  </si>
  <si>
    <t xml:space="preserve">електролампи </t>
  </si>
  <si>
    <t>9.3.</t>
  </si>
  <si>
    <t>витрати на ПММ:</t>
  </si>
  <si>
    <t>9.3.1.</t>
  </si>
  <si>
    <t>бензин</t>
  </si>
  <si>
    <t>9.3.2.</t>
  </si>
  <si>
    <t>дизельне паливо</t>
  </si>
  <si>
    <t>9.3.3.</t>
  </si>
  <si>
    <t>мазут</t>
  </si>
  <si>
    <t>9.3.4.</t>
  </si>
  <si>
    <t>інші ПММ</t>
  </si>
  <si>
    <t>9.3.5.</t>
  </si>
  <si>
    <t>9.3.6.</t>
  </si>
  <si>
    <t>Витрати на охорону праці, дотримання вимог техніки безпеки і охорону довкілля:</t>
  </si>
  <si>
    <t xml:space="preserve">спецодяг </t>
  </si>
  <si>
    <t>033</t>
  </si>
  <si>
    <t xml:space="preserve">миючі та дезінфікуючі засоби </t>
  </si>
  <si>
    <t>034</t>
  </si>
  <si>
    <t xml:space="preserve">молоко </t>
  </si>
  <si>
    <t>035</t>
  </si>
  <si>
    <t xml:space="preserve">медогляд </t>
  </si>
  <si>
    <t>036</t>
  </si>
  <si>
    <t>10.5</t>
  </si>
  <si>
    <t>037</t>
  </si>
  <si>
    <t>Витрати на охорону довкілля:</t>
  </si>
  <si>
    <t>038</t>
  </si>
  <si>
    <t>11.1</t>
  </si>
  <si>
    <t>039</t>
  </si>
  <si>
    <t>11.2</t>
  </si>
  <si>
    <t>040</t>
  </si>
  <si>
    <t>Витрати на охорону об'єктів виробничого та загальновиробничого призначення:</t>
  </si>
  <si>
    <t>041</t>
  </si>
  <si>
    <t>12.1</t>
  </si>
  <si>
    <t>пожежна охорона</t>
  </si>
  <si>
    <t>042</t>
  </si>
  <si>
    <t>12.2</t>
  </si>
  <si>
    <t>сторожова охорона</t>
  </si>
  <si>
    <t>043</t>
  </si>
  <si>
    <t>12.3</t>
  </si>
  <si>
    <t>утримання санітарних зон</t>
  </si>
  <si>
    <t>044</t>
  </si>
  <si>
    <t>12.4</t>
  </si>
  <si>
    <t>страхування</t>
  </si>
  <si>
    <t>045</t>
  </si>
  <si>
    <t>12.5</t>
  </si>
  <si>
    <t>046</t>
  </si>
  <si>
    <t>Витрати на оплату послуг спеціалізованих підприємств:</t>
  </si>
  <si>
    <t>047</t>
  </si>
  <si>
    <t>13.1</t>
  </si>
  <si>
    <t>проведення планових перевірок стану обладнання</t>
  </si>
  <si>
    <t>048</t>
  </si>
  <si>
    <t>13.2</t>
  </si>
  <si>
    <t>виконання регламентних робіт</t>
  </si>
  <si>
    <t>049</t>
  </si>
  <si>
    <t>13.3</t>
  </si>
  <si>
    <t>освоєння нових потужностей</t>
  </si>
  <si>
    <t>050</t>
  </si>
  <si>
    <t>13.4</t>
  </si>
  <si>
    <t>051</t>
  </si>
  <si>
    <t>13.5</t>
  </si>
  <si>
    <t>052</t>
  </si>
  <si>
    <t>Витрати на сплату податків, зборів:</t>
  </si>
  <si>
    <t>053</t>
  </si>
  <si>
    <t>14.1</t>
  </si>
  <si>
    <t xml:space="preserve">плата за землю </t>
  </si>
  <si>
    <t>054</t>
  </si>
  <si>
    <t>14.2</t>
  </si>
  <si>
    <t xml:space="preserve">податок на нерухомість </t>
  </si>
  <si>
    <t>055</t>
  </si>
  <si>
    <t>Інші витрати загальновиробничого призначення з централізованого водопостачання та водовідведення:</t>
  </si>
  <si>
    <t>056</t>
  </si>
  <si>
    <t>15.1</t>
  </si>
  <si>
    <t xml:space="preserve">транспортні послуги </t>
  </si>
  <si>
    <t>057</t>
  </si>
  <si>
    <t>15.2</t>
  </si>
  <si>
    <t>058</t>
  </si>
  <si>
    <t xml:space="preserve">Вик.
Аданікова Н.О. </t>
  </si>
  <si>
    <t>Додаток 23</t>
  </si>
  <si>
    <t>Розрахунок витрат на збут, пов'язаних з наданням послуг централізованого водопостачання та централізованого водовідведення</t>
  </si>
  <si>
    <t xml:space="preserve">Складові витрат на збут </t>
  </si>
  <si>
    <t xml:space="preserve">Фактично, 2018р. </t>
  </si>
  <si>
    <t xml:space="preserve">Фактично, базовий період 2019р. </t>
  </si>
  <si>
    <t xml:space="preserve">Передбачено синним тарифом </t>
  </si>
  <si>
    <t>у т. ч.:</t>
  </si>
  <si>
    <t>у т. ч. розподілені</t>
  </si>
  <si>
    <t>Витрати на збут послуг з централізованого водопостачання та водовідведення, усього</t>
  </si>
  <si>
    <t xml:space="preserve">Витрати на оплату праці персоналу, що безпосередньо здійснює збут послуг з централізованого водопостачання та водовідведення споживачам </t>
  </si>
  <si>
    <t>Єдиний внесок на загальнообов'язкове державне соціальне страхування працівників</t>
  </si>
  <si>
    <t>Витрати на оплату службових відряджень</t>
  </si>
  <si>
    <t>Витрати на підготовку та перепідготовку персоналу</t>
  </si>
  <si>
    <t xml:space="preserve">Амортизація основних засобів, інших необоротних матеріальних і нематеріальних активів, що безпосередньо задіяні у збуті послуг з централізованого водопостачання та водовідведення </t>
  </si>
  <si>
    <t>Витрати на утримання основних засобів, інших необоротних матеріальних активів, безпосередньо пов'язаних із збутом послуг з централізованого водопостачання та водовідведення</t>
  </si>
  <si>
    <t>Витрати на оплату інформаційних послуг, безпосередньо пов'язаних із збутом послуг з централізованого водопостачання та водовідведення</t>
  </si>
  <si>
    <t xml:space="preserve">Витрати на оплату послуг банків та інших установ з приймання і перерахунку коштів споживачів за послуги з централізованого водопостачання та водовідведення </t>
  </si>
  <si>
    <t xml:space="preserve">Витрати на канцелярські товари і виготовлення розрахункових документів про оплату послуг з централізованого водопостачання та водовідведення </t>
  </si>
  <si>
    <t>Інші витрати збуту</t>
  </si>
  <si>
    <t xml:space="preserve">Примітка :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</si>
</sst>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3"/>
      <color indexed="8"/>
      <name val="Arial"/>
      <family val="2"/>
    </font>
    <font>
      <sz val="12"/>
      <color indexed="8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3"/>
      <color indexed="8"/>
      <name val="Arial"/>
      <family val="2"/>
    </font>
    <font>
      <u val="single"/>
      <sz val="13"/>
      <color indexed="8"/>
      <name val="Arial"/>
      <family val="2"/>
    </font>
    <font>
      <u val="single"/>
      <sz val="11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i/>
      <sz val="10"/>
      <color indexed="8"/>
      <name val="Arial"/>
      <family val="2"/>
    </font>
    <font>
      <i/>
      <sz val="11"/>
      <color indexed="8"/>
      <name val="Arial"/>
      <family val="2"/>
    </font>
    <font>
      <sz val="10"/>
      <name val="Arial"/>
      <family val="2"/>
    </font>
    <font>
      <i/>
      <sz val="12"/>
      <color indexed="12"/>
      <name val="Arial"/>
      <family val="2"/>
    </font>
    <font>
      <i/>
      <sz val="10"/>
      <color indexed="12"/>
      <name val="Arial"/>
      <family val="2"/>
    </font>
    <font>
      <i/>
      <sz val="11"/>
      <color indexed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12"/>
      <color indexed="56"/>
      <name val="Arial"/>
      <family val="2"/>
    </font>
    <font>
      <b/>
      <u val="single"/>
      <sz val="12"/>
      <color indexed="56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1"/>
      <color indexed="56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5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12"/>
      <name val="Arial"/>
      <family val="2"/>
    </font>
    <font>
      <sz val="15"/>
      <color indexed="8"/>
      <name val="Arial"/>
      <family val="2"/>
    </font>
    <font>
      <b/>
      <u val="single"/>
      <sz val="15"/>
      <color indexed="18"/>
      <name val="Arial"/>
      <family val="2"/>
    </font>
    <font>
      <sz val="12"/>
      <color indexed="18"/>
      <name val="Arial"/>
      <family val="2"/>
    </font>
    <font>
      <sz val="10"/>
      <color indexed="18"/>
      <name val="Arial"/>
      <family val="2"/>
    </font>
    <font>
      <sz val="11"/>
      <color indexed="18"/>
      <name val="Arial"/>
      <family val="2"/>
    </font>
    <font>
      <sz val="9"/>
      <color indexed="8"/>
      <name val="Arial"/>
      <family val="2"/>
    </font>
    <font>
      <sz val="9"/>
      <color indexed="18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5"/>
      <name val="Arial"/>
      <family val="2"/>
    </font>
    <font>
      <b/>
      <u val="single"/>
      <sz val="15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2"/>
      <name val="Arial"/>
      <family val="2"/>
    </font>
    <font>
      <b/>
      <sz val="1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12"/>
      <color indexed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6.5"/>
      <name val="Arial"/>
      <family val="2"/>
    </font>
    <font>
      <sz val="13"/>
      <color indexed="8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 diagonalUp="1" diagonalDown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 style="thin"/>
      <bottom style="thin"/>
      <diagonal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 diagonalUp="1" diagonalDown="1">
      <left style="thin"/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28" borderId="7" applyNumberFormat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1" fillId="0" borderId="0">
      <alignment/>
      <protection/>
    </xf>
    <xf numFmtId="0" fontId="90" fillId="30" borderId="0" applyNumberFormat="0" applyBorder="0" applyAlignment="0" applyProtection="0"/>
    <xf numFmtId="0" fontId="9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4" fillId="32" borderId="0" applyNumberFormat="0" applyBorder="0" applyAlignment="0" applyProtection="0"/>
  </cellStyleXfs>
  <cellXfs count="33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right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164" fontId="28" fillId="0" borderId="10" xfId="0" applyNumberFormat="1" applyFont="1" applyBorder="1" applyAlignment="1">
      <alignment horizontal="right" wrapText="1"/>
    </xf>
    <xf numFmtId="49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164" fontId="30" fillId="0" borderId="10" xfId="0" applyNumberFormat="1" applyFont="1" applyBorder="1" applyAlignment="1">
      <alignment horizontal="right" wrapText="1"/>
    </xf>
    <xf numFmtId="0" fontId="31" fillId="0" borderId="0" xfId="0" applyFont="1" applyAlignment="1">
      <alignment/>
    </xf>
    <xf numFmtId="164" fontId="32" fillId="0" borderId="10" xfId="52" applyNumberFormat="1" applyFont="1" applyBorder="1" applyAlignment="1">
      <alignment horizontal="right" wrapText="1"/>
      <protection/>
    </xf>
    <xf numFmtId="49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164" fontId="34" fillId="0" borderId="10" xfId="0" applyNumberFormat="1" applyFont="1" applyBorder="1" applyAlignment="1">
      <alignment horizontal="right" wrapText="1"/>
    </xf>
    <xf numFmtId="0" fontId="35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164" fontId="37" fillId="0" borderId="10" xfId="0" applyNumberFormat="1" applyFont="1" applyBorder="1" applyAlignment="1">
      <alignment horizontal="right" wrapText="1"/>
    </xf>
    <xf numFmtId="0" fontId="38" fillId="0" borderId="0" xfId="0" applyFont="1" applyAlignment="1">
      <alignment/>
    </xf>
    <xf numFmtId="0" fontId="20" fillId="0" borderId="0" xfId="0" applyFont="1" applyAlignment="1">
      <alignment horizontal="justify" vertical="center"/>
    </xf>
    <xf numFmtId="0" fontId="39" fillId="0" borderId="0" xfId="0" applyFont="1" applyAlignment="1">
      <alignment horizontal="center" wrapText="1" shrinkToFit="1"/>
    </xf>
    <xf numFmtId="0" fontId="40" fillId="0" borderId="0" xfId="0" applyFont="1" applyAlignment="1">
      <alignment horizontal="left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left"/>
    </xf>
    <xf numFmtId="0" fontId="39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40" fillId="0" borderId="0" xfId="0" applyFont="1" applyAlignment="1">
      <alignment/>
    </xf>
    <xf numFmtId="0" fontId="32" fillId="0" borderId="0" xfId="0" applyFont="1" applyAlignment="1">
      <alignment/>
    </xf>
    <xf numFmtId="0" fontId="28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8" fillId="0" borderId="0" xfId="0" applyFont="1" applyFill="1" applyAlignment="1">
      <alignment/>
    </xf>
    <xf numFmtId="0" fontId="28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164" fontId="48" fillId="0" borderId="10" xfId="0" applyNumberFormat="1" applyFont="1" applyBorder="1" applyAlignment="1">
      <alignment horizontal="center" wrapText="1"/>
    </xf>
    <xf numFmtId="2" fontId="48" fillId="0" borderId="10" xfId="0" applyNumberFormat="1" applyFont="1" applyBorder="1" applyAlignment="1">
      <alignment horizontal="center" wrapText="1"/>
    </xf>
    <xf numFmtId="0" fontId="48" fillId="0" borderId="0" xfId="0" applyFont="1" applyAlignment="1">
      <alignment/>
    </xf>
    <xf numFmtId="49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center" wrapText="1"/>
    </xf>
    <xf numFmtId="2" fontId="28" fillId="0" borderId="10" xfId="0" applyNumberFormat="1" applyFont="1" applyBorder="1" applyAlignment="1">
      <alignment horizontal="center" wrapText="1"/>
    </xf>
    <xf numFmtId="164" fontId="28" fillId="0" borderId="10" xfId="0" applyNumberFormat="1" applyFont="1" applyBorder="1" applyAlignment="1">
      <alignment horizontal="center" wrapText="1"/>
    </xf>
    <xf numFmtId="164" fontId="28" fillId="0" borderId="12" xfId="0" applyNumberFormat="1" applyFont="1" applyBorder="1" applyAlignment="1">
      <alignment horizont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wrapText="1"/>
    </xf>
    <xf numFmtId="2" fontId="28" fillId="0" borderId="0" xfId="0" applyNumberFormat="1" applyFont="1" applyBorder="1" applyAlignment="1">
      <alignment horizontal="center" wrapText="1"/>
    </xf>
    <xf numFmtId="2" fontId="18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0" fontId="28" fillId="0" borderId="0" xfId="0" applyNumberFormat="1" applyFont="1" applyAlignment="1">
      <alignment horizontal="left" indent="15"/>
    </xf>
    <xf numFmtId="0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28" fillId="0" borderId="12" xfId="0" applyFont="1" applyBorder="1" applyAlignment="1">
      <alignment horizontal="center" wrapText="1"/>
    </xf>
    <xf numFmtId="49" fontId="28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7" fillId="0" borderId="13" xfId="0" applyFont="1" applyBorder="1" applyAlignment="1">
      <alignment vertical="center" wrapText="1"/>
    </xf>
    <xf numFmtId="49" fontId="37" fillId="0" borderId="13" xfId="0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wrapText="1"/>
    </xf>
    <xf numFmtId="2" fontId="37" fillId="0" borderId="13" xfId="0" applyNumberFormat="1" applyFont="1" applyBorder="1" applyAlignment="1">
      <alignment horizontal="center" wrapText="1"/>
    </xf>
    <xf numFmtId="0" fontId="37" fillId="0" borderId="12" xfId="0" applyFont="1" applyBorder="1" applyAlignment="1">
      <alignment horizontal="center" wrapText="1"/>
    </xf>
    <xf numFmtId="0" fontId="37" fillId="0" borderId="0" xfId="0" applyFont="1" applyAlignment="1">
      <alignment/>
    </xf>
    <xf numFmtId="49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wrapText="1"/>
    </xf>
    <xf numFmtId="2" fontId="37" fillId="0" borderId="10" xfId="0" applyNumberFormat="1" applyFont="1" applyBorder="1" applyAlignment="1">
      <alignment horizontal="center" wrapText="1"/>
    </xf>
    <xf numFmtId="164" fontId="37" fillId="0" borderId="12" xfId="0" applyNumberFormat="1" applyFont="1" applyBorder="1" applyAlignment="1">
      <alignment horizontal="center" wrapText="1"/>
    </xf>
    <xf numFmtId="2" fontId="28" fillId="0" borderId="12" xfId="0" applyNumberFormat="1" applyFont="1" applyBorder="1" applyAlignment="1">
      <alignment horizontal="center" wrapText="1"/>
    </xf>
    <xf numFmtId="0" fontId="28" fillId="0" borderId="10" xfId="0" applyFont="1" applyBorder="1" applyAlignment="1">
      <alignment horizontal="center" vertical="center" wrapText="1"/>
    </xf>
    <xf numFmtId="165" fontId="28" fillId="0" borderId="12" xfId="0" applyNumberFormat="1" applyFont="1" applyBorder="1" applyAlignment="1">
      <alignment horizontal="center" wrapText="1"/>
    </xf>
    <xf numFmtId="0" fontId="37" fillId="0" borderId="10" xfId="0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wrapText="1"/>
    </xf>
    <xf numFmtId="2" fontId="37" fillId="0" borderId="12" xfId="0" applyNumberFormat="1" applyFont="1" applyBorder="1" applyAlignment="1">
      <alignment horizontal="center" wrapText="1"/>
    </xf>
    <xf numFmtId="165" fontId="37" fillId="0" borderId="12" xfId="0" applyNumberFormat="1" applyFont="1" applyBorder="1" applyAlignment="1">
      <alignment horizontal="center" wrapText="1"/>
    </xf>
    <xf numFmtId="0" fontId="28" fillId="0" borderId="14" xfId="0" applyFont="1" applyBorder="1" applyAlignment="1">
      <alignment horizontal="center" wrapText="1"/>
    </xf>
    <xf numFmtId="2" fontId="28" fillId="0" borderId="14" xfId="0" applyNumberFormat="1" applyFont="1" applyBorder="1" applyAlignment="1">
      <alignment horizontal="center" wrapText="1"/>
    </xf>
    <xf numFmtId="0" fontId="28" fillId="0" borderId="15" xfId="0" applyFont="1" applyBorder="1" applyAlignment="1">
      <alignment horizontal="center" wrapText="1"/>
    </xf>
    <xf numFmtId="0" fontId="28" fillId="0" borderId="16" xfId="0" applyFont="1" applyBorder="1" applyAlignment="1">
      <alignment horizontal="center" wrapText="1"/>
    </xf>
    <xf numFmtId="0" fontId="18" fillId="33" borderId="0" xfId="0" applyFont="1" applyFill="1" applyAlignment="1">
      <alignment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20" fillId="0" borderId="0" xfId="0" applyFont="1" applyBorder="1" applyAlignment="1">
      <alignment horizontal="right" vertical="center"/>
    </xf>
    <xf numFmtId="14" fontId="48" fillId="0" borderId="10" xfId="0" applyNumberFormat="1" applyFont="1" applyBorder="1" applyAlignment="1">
      <alignment horizontal="center" vertical="center" wrapText="1"/>
    </xf>
    <xf numFmtId="16" fontId="32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164" fontId="32" fillId="0" borderId="10" xfId="0" applyNumberFormat="1" applyFont="1" applyBorder="1" applyAlignment="1">
      <alignment horizontal="center" wrapText="1"/>
    </xf>
    <xf numFmtId="2" fontId="32" fillId="0" borderId="10" xfId="0" applyNumberFormat="1" applyFont="1" applyBorder="1" applyAlignment="1">
      <alignment horizontal="center" wrapText="1"/>
    </xf>
    <xf numFmtId="14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wrapText="1"/>
    </xf>
    <xf numFmtId="165" fontId="32" fillId="0" borderId="10" xfId="0" applyNumberFormat="1" applyFont="1" applyBorder="1" applyAlignment="1">
      <alignment horizontal="center" wrapText="1"/>
    </xf>
    <xf numFmtId="0" fontId="37" fillId="0" borderId="14" xfId="0" applyFont="1" applyBorder="1" applyAlignment="1">
      <alignment horizontal="center" vertical="center" wrapText="1"/>
    </xf>
    <xf numFmtId="2" fontId="28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0" fontId="20" fillId="0" borderId="0" xfId="0" applyFont="1" applyAlignment="1">
      <alignment vertical="center"/>
    </xf>
    <xf numFmtId="0" fontId="51" fillId="0" borderId="0" xfId="0" applyNumberFormat="1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20" fillId="0" borderId="0" xfId="0" applyFont="1" applyAlignment="1">
      <alignment/>
    </xf>
    <xf numFmtId="0" fontId="52" fillId="0" borderId="0" xfId="0" applyNumberFormat="1" applyFont="1" applyAlignment="1">
      <alignment/>
    </xf>
    <xf numFmtId="0" fontId="51" fillId="0" borderId="0" xfId="0" applyNumberFormat="1" applyFont="1" applyAlignment="1">
      <alignment horizontal="left" indent="15"/>
    </xf>
    <xf numFmtId="0" fontId="53" fillId="0" borderId="0" xfId="0" applyNumberFormat="1" applyFont="1" applyAlignment="1">
      <alignment/>
    </xf>
    <xf numFmtId="0" fontId="54" fillId="0" borderId="0" xfId="0" applyFont="1" applyAlignment="1">
      <alignment/>
    </xf>
    <xf numFmtId="0" fontId="55" fillId="0" borderId="0" xfId="0" applyNumberFormat="1" applyFont="1" applyAlignment="1">
      <alignment/>
    </xf>
    <xf numFmtId="0" fontId="56" fillId="33" borderId="0" xfId="0" applyFont="1" applyFill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right" vertical="center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60" fillId="0" borderId="0" xfId="0" applyFont="1" applyAlignment="1">
      <alignment horizontal="right" vertical="center"/>
    </xf>
    <xf numFmtId="0" fontId="60" fillId="0" borderId="0" xfId="0" applyFont="1" applyAlignment="1">
      <alignment/>
    </xf>
    <xf numFmtId="0" fontId="61" fillId="0" borderId="0" xfId="0" applyFont="1" applyAlignment="1">
      <alignment horizontal="center"/>
    </xf>
    <xf numFmtId="0" fontId="62" fillId="0" borderId="0" xfId="0" applyFont="1" applyBorder="1" applyAlignment="1">
      <alignment horizontal="right" vertical="center"/>
    </xf>
    <xf numFmtId="0" fontId="63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2" fontId="32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62" fillId="0" borderId="0" xfId="0" applyFont="1" applyAlignment="1">
      <alignment vertical="center"/>
    </xf>
    <xf numFmtId="165" fontId="56" fillId="0" borderId="0" xfId="0" applyNumberFormat="1" applyFont="1" applyAlignment="1">
      <alignment/>
    </xf>
    <xf numFmtId="0" fontId="62" fillId="0" borderId="0" xfId="0" applyNumberFormat="1" applyFont="1" applyAlignment="1">
      <alignment/>
    </xf>
    <xf numFmtId="0" fontId="62" fillId="0" borderId="0" xfId="0" applyFont="1" applyAlignment="1">
      <alignment/>
    </xf>
    <xf numFmtId="0" fontId="32" fillId="0" borderId="0" xfId="0" applyNumberFormat="1" applyFont="1" applyAlignment="1">
      <alignment/>
    </xf>
    <xf numFmtId="0" fontId="62" fillId="0" borderId="0" xfId="0" applyNumberFormat="1" applyFont="1" applyAlignment="1">
      <alignment horizontal="left" indent="15"/>
    </xf>
    <xf numFmtId="0" fontId="56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0" fontId="60" fillId="0" borderId="0" xfId="0" applyFont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 wrapText="1"/>
    </xf>
    <xf numFmtId="164" fontId="38" fillId="0" borderId="0" xfId="0" applyNumberFormat="1" applyFont="1" applyAlignment="1">
      <alignment/>
    </xf>
    <xf numFmtId="16" fontId="36" fillId="0" borderId="10" xfId="0" applyNumberFormat="1" applyFont="1" applyBorder="1" applyAlignment="1">
      <alignment horizontal="center" vertical="center" wrapText="1"/>
    </xf>
    <xf numFmtId="14" fontId="62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vertical="center" wrapText="1"/>
    </xf>
    <xf numFmtId="49" fontId="62" fillId="0" borderId="10" xfId="0" applyNumberFormat="1" applyFont="1" applyBorder="1" applyAlignment="1">
      <alignment horizontal="center" vertical="center" wrapText="1"/>
    </xf>
    <xf numFmtId="14" fontId="36" fillId="0" borderId="10" xfId="0" applyNumberFormat="1" applyFont="1" applyBorder="1" applyAlignment="1">
      <alignment horizontal="center" vertical="center" wrapText="1"/>
    </xf>
    <xf numFmtId="16" fontId="62" fillId="0" borderId="10" xfId="0" applyNumberFormat="1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wrapText="1"/>
    </xf>
    <xf numFmtId="0" fontId="62" fillId="0" borderId="10" xfId="0" applyFont="1" applyBorder="1" applyAlignment="1">
      <alignment horizontal="center" vertical="center" wrapText="1"/>
    </xf>
    <xf numFmtId="164" fontId="32" fillId="0" borderId="10" xfId="0" applyNumberFormat="1" applyFont="1" applyBorder="1" applyAlignment="1">
      <alignment horizontal="center" vertical="center" wrapText="1"/>
    </xf>
    <xf numFmtId="2" fontId="32" fillId="0" borderId="10" xfId="0" applyNumberFormat="1" applyFont="1" applyBorder="1" applyAlignment="1">
      <alignment horizontal="center" vertical="center" wrapText="1"/>
    </xf>
    <xf numFmtId="164" fontId="32" fillId="0" borderId="14" xfId="0" applyNumberFormat="1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164" fontId="56" fillId="0" borderId="0" xfId="0" applyNumberFormat="1" applyFont="1" applyAlignment="1">
      <alignment/>
    </xf>
    <xf numFmtId="0" fontId="62" fillId="0" borderId="0" xfId="0" applyFont="1" applyAlignment="1">
      <alignment horizontal="right" vertical="center"/>
    </xf>
    <xf numFmtId="2" fontId="56" fillId="0" borderId="0" xfId="0" applyNumberFormat="1" applyFont="1" applyAlignment="1">
      <alignment/>
    </xf>
    <xf numFmtId="0" fontId="56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58" fillId="0" borderId="0" xfId="0" applyFont="1" applyAlignment="1">
      <alignment horizontal="right" vertical="center" wrapText="1"/>
    </xf>
    <xf numFmtId="0" fontId="67" fillId="0" borderId="0" xfId="0" applyFont="1" applyAlignment="1">
      <alignment horizontal="center" vertical="center"/>
    </xf>
    <xf numFmtId="0" fontId="59" fillId="0" borderId="0" xfId="0" applyNumberFormat="1" applyFont="1" applyAlignment="1">
      <alignment horizontal="left"/>
    </xf>
    <xf numFmtId="0" fontId="68" fillId="33" borderId="18" xfId="0" applyFont="1" applyFill="1" applyBorder="1" applyAlignment="1">
      <alignment horizontal="center" vertical="center"/>
    </xf>
    <xf numFmtId="0" fontId="68" fillId="33" borderId="19" xfId="0" applyFont="1" applyFill="1" applyBorder="1" applyAlignment="1">
      <alignment horizontal="center" vertical="center" wrapText="1"/>
    </xf>
    <xf numFmtId="0" fontId="69" fillId="33" borderId="20" xfId="0" applyFont="1" applyFill="1" applyBorder="1" applyAlignment="1">
      <alignment horizontal="center" vertical="center" wrapText="1"/>
    </xf>
    <xf numFmtId="0" fontId="69" fillId="33" borderId="21" xfId="0" applyFont="1" applyFill="1" applyBorder="1" applyAlignment="1">
      <alignment horizontal="center" vertical="center" wrapText="1"/>
    </xf>
    <xf numFmtId="0" fontId="69" fillId="33" borderId="22" xfId="0" applyFont="1" applyFill="1" applyBorder="1" applyAlignment="1">
      <alignment horizontal="center" vertical="center" wrapText="1"/>
    </xf>
    <xf numFmtId="0" fontId="69" fillId="33" borderId="23" xfId="0" applyFont="1" applyFill="1" applyBorder="1" applyAlignment="1">
      <alignment horizontal="center" vertical="center" wrapText="1"/>
    </xf>
    <xf numFmtId="0" fontId="69" fillId="33" borderId="24" xfId="0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0" fontId="68" fillId="33" borderId="25" xfId="0" applyFont="1" applyFill="1" applyBorder="1" applyAlignment="1">
      <alignment horizontal="center" vertical="center"/>
    </xf>
    <xf numFmtId="0" fontId="68" fillId="33" borderId="26" xfId="0" applyFont="1" applyFill="1" applyBorder="1" applyAlignment="1">
      <alignment horizontal="center" vertical="center" wrapText="1"/>
    </xf>
    <xf numFmtId="0" fontId="68" fillId="33" borderId="27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68" fillId="33" borderId="28" xfId="0" applyFont="1" applyFill="1" applyBorder="1" applyAlignment="1">
      <alignment horizontal="center" vertical="center" wrapText="1"/>
    </xf>
    <xf numFmtId="0" fontId="68" fillId="33" borderId="29" xfId="0" applyFont="1" applyFill="1" applyBorder="1" applyAlignment="1">
      <alignment horizontal="center" vertical="center" wrapText="1"/>
    </xf>
    <xf numFmtId="0" fontId="68" fillId="33" borderId="3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28" xfId="0" applyFont="1" applyFill="1" applyBorder="1" applyAlignment="1">
      <alignment horizontal="center" vertical="center" wrapText="1"/>
    </xf>
    <xf numFmtId="0" fontId="68" fillId="33" borderId="30" xfId="0" applyFont="1" applyFill="1" applyBorder="1" applyAlignment="1">
      <alignment horizontal="center" vertical="center" wrapText="1"/>
    </xf>
    <xf numFmtId="0" fontId="62" fillId="33" borderId="31" xfId="0" applyFont="1" applyFill="1" applyBorder="1" applyAlignment="1">
      <alignment horizontal="center" vertical="center"/>
    </xf>
    <xf numFmtId="0" fontId="62" fillId="33" borderId="32" xfId="0" applyFont="1" applyFill="1" applyBorder="1" applyAlignment="1">
      <alignment horizontal="center" vertical="center" wrapText="1"/>
    </xf>
    <xf numFmtId="0" fontId="62" fillId="33" borderId="31" xfId="0" applyFont="1" applyFill="1" applyBorder="1" applyAlignment="1">
      <alignment horizontal="center" vertical="center" wrapText="1"/>
    </xf>
    <xf numFmtId="0" fontId="62" fillId="33" borderId="33" xfId="0" applyFont="1" applyFill="1" applyBorder="1" applyAlignment="1">
      <alignment horizontal="center" vertical="center" wrapText="1"/>
    </xf>
    <xf numFmtId="0" fontId="62" fillId="33" borderId="34" xfId="0" applyFont="1" applyFill="1" applyBorder="1" applyAlignment="1">
      <alignment horizontal="center" vertical="center" wrapText="1"/>
    </xf>
    <xf numFmtId="0" fontId="36" fillId="33" borderId="34" xfId="0" applyFont="1" applyFill="1" applyBorder="1" applyAlignment="1">
      <alignment horizontal="center" vertical="center" wrapText="1"/>
    </xf>
    <xf numFmtId="0" fontId="62" fillId="33" borderId="35" xfId="0" applyFont="1" applyFill="1" applyBorder="1" applyAlignment="1">
      <alignment horizontal="center" vertical="center" wrapText="1"/>
    </xf>
    <xf numFmtId="0" fontId="62" fillId="33" borderId="36" xfId="0" applyFont="1" applyFill="1" applyBorder="1" applyAlignment="1">
      <alignment horizontal="center" vertical="center" wrapText="1"/>
    </xf>
    <xf numFmtId="0" fontId="62" fillId="33" borderId="37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vertical="top"/>
    </xf>
    <xf numFmtId="0" fontId="36" fillId="33" borderId="13" xfId="0" applyFont="1" applyFill="1" applyBorder="1" applyAlignment="1">
      <alignment vertical="center" wrapText="1"/>
    </xf>
    <xf numFmtId="49" fontId="36" fillId="33" borderId="13" xfId="0" applyNumberFormat="1" applyFont="1" applyFill="1" applyBorder="1" applyAlignment="1">
      <alignment horizontal="center" vertical="center"/>
    </xf>
    <xf numFmtId="0" fontId="71" fillId="33" borderId="38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right" vertical="top" wrapText="1"/>
    </xf>
    <xf numFmtId="164" fontId="38" fillId="33" borderId="13" xfId="0" applyNumberFormat="1" applyFont="1" applyFill="1" applyBorder="1" applyAlignment="1">
      <alignment horizontal="right" vertical="top" wrapText="1"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vertical="center" wrapText="1"/>
    </xf>
    <xf numFmtId="49" fontId="36" fillId="33" borderId="10" xfId="0" applyNumberFormat="1" applyFont="1" applyFill="1" applyBorder="1" applyAlignment="1">
      <alignment horizontal="center" vertical="center"/>
    </xf>
    <xf numFmtId="0" fontId="71" fillId="33" borderId="14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right" vertical="top" wrapText="1"/>
    </xf>
    <xf numFmtId="164" fontId="38" fillId="33" borderId="10" xfId="0" applyNumberFormat="1" applyFont="1" applyFill="1" applyBorder="1" applyAlignment="1">
      <alignment horizontal="right" vertical="top" wrapText="1"/>
    </xf>
    <xf numFmtId="16" fontId="72" fillId="33" borderId="10" xfId="0" applyNumberFormat="1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vertical="center" wrapText="1"/>
    </xf>
    <xf numFmtId="49" fontId="72" fillId="33" borderId="10" xfId="0" applyNumberFormat="1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right" vertical="top" wrapText="1"/>
    </xf>
    <xf numFmtId="0" fontId="73" fillId="33" borderId="10" xfId="0" applyFont="1" applyFill="1" applyBorder="1" applyAlignment="1">
      <alignment horizontal="right" vertical="top" wrapText="1"/>
    </xf>
    <xf numFmtId="0" fontId="74" fillId="33" borderId="10" xfId="0" applyFont="1" applyFill="1" applyBorder="1" applyAlignment="1">
      <alignment horizontal="center" vertical="center" wrapText="1"/>
    </xf>
    <xf numFmtId="164" fontId="73" fillId="33" borderId="10" xfId="0" applyNumberFormat="1" applyFont="1" applyFill="1" applyBorder="1" applyAlignment="1">
      <alignment horizontal="right" vertical="top" wrapText="1"/>
    </xf>
    <xf numFmtId="0" fontId="73" fillId="0" borderId="0" xfId="0" applyFont="1" applyAlignment="1">
      <alignment/>
    </xf>
    <xf numFmtId="164" fontId="35" fillId="33" borderId="10" xfId="0" applyNumberFormat="1" applyFont="1" applyFill="1" applyBorder="1" applyAlignment="1">
      <alignment horizontal="right" vertical="top" wrapText="1"/>
    </xf>
    <xf numFmtId="2" fontId="73" fillId="33" borderId="10" xfId="0" applyNumberFormat="1" applyFont="1" applyFill="1" applyBorder="1" applyAlignment="1">
      <alignment horizontal="right" vertical="top" wrapText="1"/>
    </xf>
    <xf numFmtId="0" fontId="62" fillId="33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vertical="center" wrapText="1"/>
    </xf>
    <xf numFmtId="49" fontId="62" fillId="33" borderId="10" xfId="0" applyNumberFormat="1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right" vertical="top" wrapText="1"/>
    </xf>
    <xf numFmtId="164" fontId="56" fillId="33" borderId="10" xfId="0" applyNumberFormat="1" applyFont="1" applyFill="1" applyBorder="1" applyAlignment="1">
      <alignment horizontal="right" vertical="top" wrapText="1"/>
    </xf>
    <xf numFmtId="0" fontId="59" fillId="33" borderId="10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right" vertical="top" wrapText="1"/>
    </xf>
    <xf numFmtId="0" fontId="72" fillId="33" borderId="10" xfId="0" applyFont="1" applyFill="1" applyBorder="1" applyAlignment="1">
      <alignment horizontal="left" vertical="center" wrapText="1" indent="1"/>
    </xf>
    <xf numFmtId="16" fontId="36" fillId="33" borderId="10" xfId="0" applyNumberFormat="1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vertical="top" wrapText="1"/>
    </xf>
    <xf numFmtId="49" fontId="36" fillId="33" borderId="10" xfId="0" applyNumberFormat="1" applyFont="1" applyFill="1" applyBorder="1" applyAlignment="1">
      <alignment horizontal="center" vertical="top"/>
    </xf>
    <xf numFmtId="0" fontId="36" fillId="33" borderId="10" xfId="0" applyFont="1" applyFill="1" applyBorder="1" applyAlignment="1">
      <alignment horizontal="right" vertical="top" wrapText="1"/>
    </xf>
    <xf numFmtId="164" fontId="36" fillId="33" borderId="10" xfId="0" applyNumberFormat="1" applyFont="1" applyFill="1" applyBorder="1" applyAlignment="1">
      <alignment horizontal="right" vertical="top" wrapText="1"/>
    </xf>
    <xf numFmtId="0" fontId="72" fillId="33" borderId="10" xfId="0" applyFont="1" applyFill="1" applyBorder="1" applyAlignment="1">
      <alignment horizontal="left" vertical="top" wrapText="1" indent="1"/>
    </xf>
    <xf numFmtId="49" fontId="72" fillId="33" borderId="10" xfId="0" applyNumberFormat="1" applyFont="1" applyFill="1" applyBorder="1" applyAlignment="1">
      <alignment horizontal="center" vertical="top"/>
    </xf>
    <xf numFmtId="0" fontId="72" fillId="33" borderId="10" xfId="0" applyFont="1" applyFill="1" applyBorder="1" applyAlignment="1">
      <alignment horizontal="right" vertical="top" wrapText="1"/>
    </xf>
    <xf numFmtId="0" fontId="33" fillId="33" borderId="10" xfId="0" applyFont="1" applyFill="1" applyBorder="1" applyAlignment="1">
      <alignment horizontal="right" vertical="top" wrapText="1"/>
    </xf>
    <xf numFmtId="164" fontId="72" fillId="33" borderId="10" xfId="0" applyNumberFormat="1" applyFont="1" applyFill="1" applyBorder="1" applyAlignment="1">
      <alignment horizontal="right" vertical="top" wrapText="1"/>
    </xf>
    <xf numFmtId="0" fontId="72" fillId="33" borderId="10" xfId="0" applyFont="1" applyFill="1" applyBorder="1" applyAlignment="1">
      <alignment vertical="center"/>
    </xf>
    <xf numFmtId="0" fontId="33" fillId="33" borderId="10" xfId="0" applyFont="1" applyFill="1" applyBorder="1" applyAlignment="1">
      <alignment horizontal="center" vertical="center" wrapText="1"/>
    </xf>
    <xf numFmtId="164" fontId="72" fillId="33" borderId="10" xfId="0" applyNumberFormat="1" applyFont="1" applyFill="1" applyBorder="1" applyAlignment="1">
      <alignment vertical="top" wrapText="1"/>
    </xf>
    <xf numFmtId="164" fontId="72" fillId="33" borderId="10" xfId="0" applyNumberFormat="1" applyFont="1" applyFill="1" applyBorder="1" applyAlignment="1">
      <alignment vertical="center" wrapText="1"/>
    </xf>
    <xf numFmtId="164" fontId="72" fillId="33" borderId="10" xfId="0" applyNumberFormat="1" applyFont="1" applyFill="1" applyBorder="1" applyAlignment="1">
      <alignment horizontal="right" vertical="center" wrapText="1"/>
    </xf>
    <xf numFmtId="0" fontId="72" fillId="33" borderId="10" xfId="0" applyFont="1" applyFill="1" applyBorder="1" applyAlignment="1">
      <alignment vertical="top"/>
    </xf>
    <xf numFmtId="0" fontId="75" fillId="33" borderId="10" xfId="0" applyFont="1" applyFill="1" applyBorder="1" applyAlignment="1">
      <alignment vertical="top"/>
    </xf>
    <xf numFmtId="0" fontId="36" fillId="33" borderId="10" xfId="0" applyFont="1" applyFill="1" applyBorder="1" applyAlignment="1">
      <alignment horizontal="center" vertical="center" wrapText="1"/>
    </xf>
    <xf numFmtId="164" fontId="73" fillId="33" borderId="10" xfId="0" applyNumberFormat="1" applyFont="1" applyFill="1" applyBorder="1" applyAlignment="1">
      <alignment vertical="top" wrapText="1"/>
    </xf>
    <xf numFmtId="164" fontId="36" fillId="33" borderId="10" xfId="0" applyNumberFormat="1" applyFont="1" applyFill="1" applyBorder="1" applyAlignment="1">
      <alignment horizontal="center" vertical="center" wrapText="1"/>
    </xf>
    <xf numFmtId="164" fontId="62" fillId="33" borderId="10" xfId="0" applyNumberFormat="1" applyFont="1" applyFill="1" applyBorder="1" applyAlignment="1">
      <alignment horizontal="center" vertical="center" wrapText="1"/>
    </xf>
    <xf numFmtId="164" fontId="62" fillId="33" borderId="10" xfId="0" applyNumberFormat="1" applyFont="1" applyFill="1" applyBorder="1" applyAlignment="1">
      <alignment horizontal="right" vertical="center" wrapText="1"/>
    </xf>
    <xf numFmtId="164" fontId="62" fillId="33" borderId="10" xfId="0" applyNumberFormat="1" applyFont="1" applyFill="1" applyBorder="1" applyAlignment="1">
      <alignment vertical="center" wrapText="1"/>
    </xf>
    <xf numFmtId="0" fontId="32" fillId="33" borderId="10" xfId="0" applyFont="1" applyFill="1" applyBorder="1" applyAlignment="1">
      <alignment vertical="top" wrapText="1"/>
    </xf>
    <xf numFmtId="0" fontId="72" fillId="33" borderId="10" xfId="0" applyFont="1" applyFill="1" applyBorder="1" applyAlignment="1">
      <alignment vertical="top" wrapText="1"/>
    </xf>
    <xf numFmtId="0" fontId="75" fillId="33" borderId="10" xfId="0" applyFont="1" applyFill="1" applyBorder="1" applyAlignment="1">
      <alignment vertical="top" wrapText="1"/>
    </xf>
    <xf numFmtId="164" fontId="72" fillId="33" borderId="10" xfId="0" applyNumberFormat="1" applyFont="1" applyFill="1" applyBorder="1" applyAlignment="1">
      <alignment horizontal="center" vertical="center" wrapText="1"/>
    </xf>
    <xf numFmtId="164" fontId="36" fillId="33" borderId="10" xfId="0" applyNumberFormat="1" applyFont="1" applyFill="1" applyBorder="1" applyAlignment="1">
      <alignment horizontal="right" vertical="center" wrapText="1"/>
    </xf>
    <xf numFmtId="49" fontId="62" fillId="33" borderId="0" xfId="0" applyNumberFormat="1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vertical="top" wrapText="1"/>
    </xf>
    <xf numFmtId="0" fontId="62" fillId="33" borderId="0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75" fillId="0" borderId="0" xfId="0" applyNumberFormat="1" applyFont="1" applyAlignment="1">
      <alignment/>
    </xf>
    <xf numFmtId="0" fontId="75" fillId="0" borderId="0" xfId="0" applyFont="1" applyAlignment="1">
      <alignment/>
    </xf>
    <xf numFmtId="0" fontId="34" fillId="0" borderId="0" xfId="0" applyFont="1" applyAlignment="1">
      <alignment/>
    </xf>
    <xf numFmtId="0" fontId="76" fillId="0" borderId="0" xfId="0" applyNumberFormat="1" applyFont="1" applyAlignment="1">
      <alignment horizontal="left" wrapText="1"/>
    </xf>
    <xf numFmtId="0" fontId="77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32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54" fillId="33" borderId="39" xfId="0" applyFont="1" applyFill="1" applyBorder="1" applyAlignment="1">
      <alignment horizontal="center" vertical="center"/>
    </xf>
    <xf numFmtId="0" fontId="54" fillId="33" borderId="18" xfId="0" applyFont="1" applyFill="1" applyBorder="1" applyAlignment="1">
      <alignment horizontal="center" vertical="center"/>
    </xf>
    <xf numFmtId="0" fontId="54" fillId="33" borderId="20" xfId="0" applyFont="1" applyFill="1" applyBorder="1" applyAlignment="1">
      <alignment horizontal="center" vertical="center"/>
    </xf>
    <xf numFmtId="0" fontId="54" fillId="33" borderId="21" xfId="0" applyFont="1" applyFill="1" applyBorder="1" applyAlignment="1">
      <alignment horizontal="center" vertical="center" wrapText="1"/>
    </xf>
    <xf numFmtId="0" fontId="54" fillId="33" borderId="22" xfId="0" applyFont="1" applyFill="1" applyBorder="1" applyAlignment="1">
      <alignment horizontal="center" vertical="center" wrapText="1"/>
    </xf>
    <xf numFmtId="0" fontId="54" fillId="33" borderId="23" xfId="0" applyFont="1" applyFill="1" applyBorder="1" applyAlignment="1">
      <alignment horizontal="center" vertical="center" wrapText="1"/>
    </xf>
    <xf numFmtId="0" fontId="54" fillId="33" borderId="24" xfId="0" applyFont="1" applyFill="1" applyBorder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 wrapText="1"/>
    </xf>
    <xf numFmtId="0" fontId="54" fillId="33" borderId="40" xfId="0" applyFont="1" applyFill="1" applyBorder="1" applyAlignment="1">
      <alignment horizontal="center" vertical="center"/>
    </xf>
    <xf numFmtId="0" fontId="54" fillId="33" borderId="25" xfId="0" applyFont="1" applyFill="1" applyBorder="1" applyAlignment="1">
      <alignment horizontal="center" vertical="center"/>
    </xf>
    <xf numFmtId="0" fontId="54" fillId="33" borderId="27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28" xfId="0" applyFont="1" applyFill="1" applyBorder="1" applyAlignment="1">
      <alignment horizontal="center" vertical="center" wrapText="1"/>
    </xf>
    <xf numFmtId="0" fontId="54" fillId="33" borderId="29" xfId="0" applyFont="1" applyFill="1" applyBorder="1" applyAlignment="1">
      <alignment horizontal="center" vertical="center" wrapText="1"/>
    </xf>
    <xf numFmtId="0" fontId="54" fillId="33" borderId="30" xfId="0" applyFont="1" applyFill="1" applyBorder="1" applyAlignment="1">
      <alignment horizontal="center" vertical="center" wrapText="1"/>
    </xf>
    <xf numFmtId="0" fontId="54" fillId="33" borderId="27" xfId="0" applyFont="1" applyFill="1" applyBorder="1" applyAlignment="1">
      <alignment horizontal="center" vertical="center" wrapText="1"/>
    </xf>
    <xf numFmtId="0" fontId="54" fillId="33" borderId="41" xfId="0" applyFont="1" applyFill="1" applyBorder="1" applyAlignment="1">
      <alignment horizontal="center" vertical="center"/>
    </xf>
    <xf numFmtId="0" fontId="54" fillId="33" borderId="31" xfId="0" applyFont="1" applyFill="1" applyBorder="1" applyAlignment="1">
      <alignment horizontal="center" vertical="center"/>
    </xf>
    <xf numFmtId="0" fontId="54" fillId="33" borderId="33" xfId="0" applyFont="1" applyFill="1" applyBorder="1" applyAlignment="1">
      <alignment horizontal="center" vertical="center"/>
    </xf>
    <xf numFmtId="0" fontId="54" fillId="33" borderId="34" xfId="0" applyFont="1" applyFill="1" applyBorder="1" applyAlignment="1">
      <alignment horizontal="center" vertical="center" wrapText="1"/>
    </xf>
    <xf numFmtId="0" fontId="70" fillId="33" borderId="34" xfId="0" applyFont="1" applyFill="1" applyBorder="1" applyAlignment="1">
      <alignment horizontal="center" vertical="center" wrapText="1"/>
    </xf>
    <xf numFmtId="0" fontId="54" fillId="33" borderId="34" xfId="0" applyFont="1" applyFill="1" applyBorder="1" applyAlignment="1">
      <alignment horizontal="center" vertical="center" wrapText="1"/>
    </xf>
    <xf numFmtId="0" fontId="54" fillId="33" borderId="35" xfId="0" applyFont="1" applyFill="1" applyBorder="1" applyAlignment="1">
      <alignment horizontal="center" vertical="center" wrapText="1"/>
    </xf>
    <xf numFmtId="0" fontId="54" fillId="33" borderId="36" xfId="0" applyFont="1" applyFill="1" applyBorder="1" applyAlignment="1">
      <alignment horizontal="center" vertical="center" wrapText="1"/>
    </xf>
    <xf numFmtId="0" fontId="54" fillId="33" borderId="37" xfId="0" applyFont="1" applyFill="1" applyBorder="1" applyAlignment="1">
      <alignment horizontal="center" vertical="center" wrapText="1"/>
    </xf>
    <xf numFmtId="0" fontId="54" fillId="33" borderId="33" xfId="0" applyFont="1" applyFill="1" applyBorder="1" applyAlignment="1">
      <alignment horizontal="center" vertical="center" wrapText="1"/>
    </xf>
    <xf numFmtId="0" fontId="20" fillId="33" borderId="42" xfId="0" applyFont="1" applyFill="1" applyBorder="1" applyAlignment="1">
      <alignment horizontal="center" vertical="center"/>
    </xf>
    <xf numFmtId="0" fontId="20" fillId="33" borderId="43" xfId="0" applyFont="1" applyFill="1" applyBorder="1" applyAlignment="1">
      <alignment horizontal="center" vertical="center" wrapText="1"/>
    </xf>
    <xf numFmtId="0" fontId="20" fillId="33" borderId="44" xfId="0" applyFont="1" applyFill="1" applyBorder="1" applyAlignment="1">
      <alignment horizontal="center" vertical="center" wrapText="1"/>
    </xf>
    <xf numFmtId="0" fontId="20" fillId="33" borderId="45" xfId="0" applyFont="1" applyFill="1" applyBorder="1" applyAlignment="1">
      <alignment horizontal="center" vertical="center" wrapText="1"/>
    </xf>
    <xf numFmtId="0" fontId="36" fillId="33" borderId="45" xfId="0" applyFont="1" applyFill="1" applyBorder="1" applyAlignment="1">
      <alignment horizontal="center" vertical="center" wrapText="1"/>
    </xf>
    <xf numFmtId="0" fontId="20" fillId="33" borderId="46" xfId="0" applyFont="1" applyFill="1" applyBorder="1" applyAlignment="1">
      <alignment horizontal="center" vertical="center" wrapText="1"/>
    </xf>
    <xf numFmtId="0" fontId="20" fillId="33" borderId="47" xfId="0" applyFont="1" applyFill="1" applyBorder="1" applyAlignment="1">
      <alignment horizontal="center" vertical="center" wrapText="1"/>
    </xf>
    <xf numFmtId="0" fontId="20" fillId="33" borderId="48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top"/>
    </xf>
    <xf numFmtId="0" fontId="36" fillId="33" borderId="38" xfId="0" applyFont="1" applyFill="1" applyBorder="1" applyAlignment="1">
      <alignment horizontal="right" vertical="center" wrapText="1"/>
    </xf>
    <xf numFmtId="164" fontId="36" fillId="33" borderId="13" xfId="0" applyNumberFormat="1" applyFont="1" applyFill="1" applyBorder="1" applyAlignment="1">
      <alignment horizontal="right" vertical="center" wrapText="1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vertical="center" wrapText="1"/>
    </xf>
    <xf numFmtId="49" fontId="20" fillId="33" borderId="10" xfId="0" applyNumberFormat="1" applyFont="1" applyFill="1" applyBorder="1" applyAlignment="1">
      <alignment horizontal="center" vertical="center"/>
    </xf>
    <xf numFmtId="164" fontId="20" fillId="33" borderId="10" xfId="0" applyNumberFormat="1" applyFont="1" applyFill="1" applyBorder="1" applyAlignment="1">
      <alignment horizontal="right" vertical="center" wrapText="1"/>
    </xf>
    <xf numFmtId="0" fontId="20" fillId="33" borderId="10" xfId="0" applyFont="1" applyFill="1" applyBorder="1" applyAlignment="1">
      <alignment horizontal="right" vertical="center" wrapText="1"/>
    </xf>
    <xf numFmtId="9" fontId="20" fillId="33" borderId="10" xfId="0" applyNumberFormat="1" applyFont="1" applyFill="1" applyBorder="1" applyAlignment="1">
      <alignment horizontal="right" vertical="center" wrapText="1"/>
    </xf>
    <xf numFmtId="0" fontId="36" fillId="33" borderId="10" xfId="0" applyFont="1" applyFill="1" applyBorder="1" applyAlignment="1">
      <alignment horizontal="right" vertical="center" wrapText="1"/>
    </xf>
    <xf numFmtId="0" fontId="78" fillId="0" borderId="0" xfId="0" applyFont="1" applyAlignment="1">
      <alignment/>
    </xf>
    <xf numFmtId="0" fontId="78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2;&#1080;%20&#1082;%20&#1087;&#1086;&#1089;&#1090;&#1072;&#1085;&#1086;&#1074;&#1077;%20239(22.07.2020&#1088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32 (2)"/>
      <sheetName val="додаток 32"/>
      <sheetName val="Дод 27 Розр втрат "/>
      <sheetName val="Дод 29 Заг харак вода"/>
      <sheetName val="Дод 30 Заг харак стоки"/>
      <sheetName val="додаток 31 "/>
      <sheetName val="додаток 31 1"/>
      <sheetName val="Дод 28 Річний план"/>
      <sheetName val="Дод 16 (код рядка 006)"/>
      <sheetName val="Дод 16 (код 011)"/>
      <sheetName val="розшиф до д 28 "/>
      <sheetName val="Дод 16 Розр повн собівар вода"/>
      <sheetName val="Дод 17 "/>
      <sheetName val="Дод18 (код 005)"/>
      <sheetName val="Дод18 (код рядка 010)"/>
      <sheetName val="Дод18 Розр собів на водовідв"/>
      <sheetName val="Дод 19 Роз тарифів на стоки"/>
      <sheetName val="Дод 21 Загальновиробничі"/>
      <sheetName val="Дод 20 Розр ел-ен"/>
      <sheetName val="Дод 23 витрати на збут "/>
      <sheetName val="Дод 22 Админи"/>
      <sheetName val="Дод 23( ряд 011) "/>
      <sheetName val="Дод 24 Інші опер"/>
      <sheetName val="Дод 25 Фінансові витрати"/>
      <sheetName val="Дод 26 Розр прибуток"/>
    </sheetNames>
    <sheetDataSet>
      <sheetData sheetId="7">
        <row r="32">
          <cell r="G32">
            <v>889.098</v>
          </cell>
          <cell r="H32">
            <v>936.271</v>
          </cell>
          <cell r="I32">
            <v>1031.712</v>
          </cell>
          <cell r="J32">
            <v>936.271</v>
          </cell>
        </row>
      </sheetData>
      <sheetData sheetId="10">
        <row r="66">
          <cell r="H66">
            <v>545.069</v>
          </cell>
          <cell r="I66">
            <v>597.4540000000001</v>
          </cell>
          <cell r="J66">
            <v>673.578</v>
          </cell>
          <cell r="K66">
            <v>597.4540000000001</v>
          </cell>
        </row>
      </sheetData>
      <sheetData sheetId="11">
        <row r="39">
          <cell r="E39">
            <v>823.332</v>
          </cell>
          <cell r="G39">
            <v>858.6940000000001</v>
          </cell>
          <cell r="I39">
            <v>847.746</v>
          </cell>
          <cell r="K39">
            <v>858.6940000000001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7.7109375" style="1" customWidth="1"/>
    <col min="2" max="2" width="46.28125" style="1" customWidth="1"/>
    <col min="3" max="3" width="6.8515625" style="1" customWidth="1"/>
    <col min="4" max="4" width="10.28125" style="1" customWidth="1"/>
    <col min="5" max="5" width="11.421875" style="1" customWidth="1"/>
    <col min="6" max="6" width="11.00390625" style="1" customWidth="1"/>
    <col min="7" max="7" width="9.421875" style="1" customWidth="1"/>
    <col min="8" max="8" width="9.57421875" style="1" customWidth="1"/>
    <col min="9" max="9" width="9.8515625" style="1" customWidth="1"/>
    <col min="10" max="10" width="10.8515625" style="1" customWidth="1"/>
    <col min="11" max="16384" width="8.8515625" style="1" customWidth="1"/>
  </cols>
  <sheetData>
    <row r="1" spans="9:10" ht="16.5">
      <c r="I1" s="2" t="s">
        <v>0</v>
      </c>
      <c r="J1" s="3"/>
    </row>
    <row r="2" spans="5:10" ht="37.5" customHeight="1">
      <c r="E2" s="4"/>
      <c r="F2" s="5" t="s">
        <v>1</v>
      </c>
      <c r="G2" s="5"/>
      <c r="H2" s="5"/>
      <c r="I2" s="5"/>
      <c r="J2" s="5"/>
    </row>
    <row r="3" spans="1:10" ht="1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</row>
    <row r="4" spans="1:10" ht="15.7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</row>
    <row r="5" spans="1:9" ht="16.5">
      <c r="A5" s="8"/>
      <c r="C5" s="9"/>
      <c r="F5" s="10" t="s">
        <v>4</v>
      </c>
      <c r="G5" s="11"/>
      <c r="H5" s="11"/>
      <c r="I5" s="11"/>
    </row>
    <row r="6" spans="2:3" ht="15">
      <c r="B6" s="12" t="s">
        <v>5</v>
      </c>
      <c r="C6" s="9"/>
    </row>
    <row r="7" ht="15">
      <c r="A7" s="9"/>
    </row>
    <row r="8" spans="1:10" s="14" customFormat="1" ht="9.75">
      <c r="A8" s="13" t="s">
        <v>6</v>
      </c>
      <c r="B8" s="13" t="s">
        <v>7</v>
      </c>
      <c r="C8" s="13" t="s">
        <v>8</v>
      </c>
      <c r="D8" s="13" t="s">
        <v>9</v>
      </c>
      <c r="E8" s="13"/>
      <c r="F8" s="13"/>
      <c r="G8" s="13"/>
      <c r="H8" s="13"/>
      <c r="I8" s="13"/>
      <c r="J8" s="13"/>
    </row>
    <row r="9" spans="1:10" s="14" customFormat="1" ht="9.75">
      <c r="A9" s="13"/>
      <c r="B9" s="13"/>
      <c r="C9" s="13"/>
      <c r="D9" s="13" t="s">
        <v>10</v>
      </c>
      <c r="E9" s="13"/>
      <c r="F9" s="13"/>
      <c r="G9" s="13"/>
      <c r="H9" s="13"/>
      <c r="I9" s="13" t="s">
        <v>11</v>
      </c>
      <c r="J9" s="13" t="s">
        <v>12</v>
      </c>
    </row>
    <row r="10" spans="1:10" s="14" customFormat="1" ht="55.5" customHeight="1">
      <c r="A10" s="13"/>
      <c r="B10" s="13"/>
      <c r="C10" s="13"/>
      <c r="D10" s="15" t="s">
        <v>13</v>
      </c>
      <c r="E10" s="15" t="s">
        <v>14</v>
      </c>
      <c r="F10" s="15" t="s">
        <v>15</v>
      </c>
      <c r="G10" s="15" t="s">
        <v>16</v>
      </c>
      <c r="H10" s="15" t="s">
        <v>17</v>
      </c>
      <c r="I10" s="13"/>
      <c r="J10" s="13"/>
    </row>
    <row r="11" spans="1:10" ht="15">
      <c r="A11" s="16" t="s">
        <v>18</v>
      </c>
      <c r="B11" s="16" t="s">
        <v>19</v>
      </c>
      <c r="C11" s="16" t="s">
        <v>20</v>
      </c>
      <c r="D11" s="16">
        <v>1</v>
      </c>
      <c r="E11" s="16">
        <v>2</v>
      </c>
      <c r="F11" s="16">
        <v>3</v>
      </c>
      <c r="G11" s="16">
        <v>4</v>
      </c>
      <c r="H11" s="16">
        <v>5</v>
      </c>
      <c r="I11" s="16">
        <v>6</v>
      </c>
      <c r="J11" s="16">
        <v>7</v>
      </c>
    </row>
    <row r="12" spans="1:10" ht="15">
      <c r="A12" s="16">
        <v>1</v>
      </c>
      <c r="B12" s="17" t="s">
        <v>21</v>
      </c>
      <c r="C12" s="16">
        <v>1</v>
      </c>
      <c r="D12" s="18">
        <v>1086.996</v>
      </c>
      <c r="E12" s="18">
        <v>1124.254</v>
      </c>
      <c r="F12" s="18">
        <v>1101.704</v>
      </c>
      <c r="G12" s="18">
        <v>1086.179</v>
      </c>
      <c r="H12" s="18">
        <v>1130.872</v>
      </c>
      <c r="I12" s="18">
        <v>1124.252</v>
      </c>
      <c r="J12" s="18">
        <v>1130.872</v>
      </c>
    </row>
    <row r="13" spans="1:10" s="23" customFormat="1" ht="15">
      <c r="A13" s="19" t="s">
        <v>22</v>
      </c>
      <c r="B13" s="20" t="s">
        <v>23</v>
      </c>
      <c r="C13" s="21">
        <v>2</v>
      </c>
      <c r="D13" s="22">
        <v>1086.996</v>
      </c>
      <c r="E13" s="22">
        <v>1124.254</v>
      </c>
      <c r="F13" s="22">
        <v>1101.704</v>
      </c>
      <c r="G13" s="22">
        <v>1086.179</v>
      </c>
      <c r="H13" s="22">
        <v>1130.872</v>
      </c>
      <c r="I13" s="22">
        <v>1124.252</v>
      </c>
      <c r="J13" s="22">
        <v>1130.872</v>
      </c>
    </row>
    <row r="14" spans="1:10" s="23" customFormat="1" ht="15">
      <c r="A14" s="19" t="s">
        <v>24</v>
      </c>
      <c r="B14" s="20" t="s">
        <v>25</v>
      </c>
      <c r="C14" s="21">
        <v>3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</row>
    <row r="15" spans="1:10" s="23" customFormat="1" ht="15">
      <c r="A15" s="19" t="s">
        <v>26</v>
      </c>
      <c r="B15" s="20" t="s">
        <v>27</v>
      </c>
      <c r="C15" s="21">
        <v>4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</row>
    <row r="16" spans="1:10" s="23" customFormat="1" ht="15">
      <c r="A16" s="19" t="s">
        <v>28</v>
      </c>
      <c r="B16" s="20" t="s">
        <v>29</v>
      </c>
      <c r="C16" s="21">
        <v>5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</row>
    <row r="17" spans="1:10" ht="15">
      <c r="A17" s="16">
        <v>2</v>
      </c>
      <c r="B17" s="17" t="s">
        <v>30</v>
      </c>
      <c r="C17" s="16">
        <v>6</v>
      </c>
      <c r="D17" s="18">
        <v>60.959</v>
      </c>
      <c r="E17" s="18">
        <v>56.62</v>
      </c>
      <c r="F17" s="18">
        <v>50.178</v>
      </c>
      <c r="G17" s="18">
        <v>52.547</v>
      </c>
      <c r="H17" s="18">
        <v>55.164</v>
      </c>
      <c r="I17" s="18">
        <v>56.62</v>
      </c>
      <c r="J17" s="18">
        <v>55.164</v>
      </c>
    </row>
    <row r="18" spans="1:10" ht="15">
      <c r="A18" s="16">
        <v>3</v>
      </c>
      <c r="B18" s="17" t="s">
        <v>31</v>
      </c>
      <c r="C18" s="16">
        <v>7</v>
      </c>
      <c r="D18" s="18">
        <v>49.869</v>
      </c>
      <c r="E18" s="18">
        <v>49.842</v>
      </c>
      <c r="F18" s="18">
        <v>48.845</v>
      </c>
      <c r="G18" s="18">
        <v>48.155</v>
      </c>
      <c r="H18" s="18">
        <v>50.135</v>
      </c>
      <c r="I18" s="18">
        <v>49.84</v>
      </c>
      <c r="J18" s="18">
        <v>50.135</v>
      </c>
    </row>
    <row r="19" spans="1:10" ht="15">
      <c r="A19" s="16">
        <v>4</v>
      </c>
      <c r="B19" s="17" t="s">
        <v>32</v>
      </c>
      <c r="C19" s="16">
        <v>8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</row>
    <row r="20" spans="1:10" ht="15">
      <c r="A20" s="16">
        <v>5</v>
      </c>
      <c r="B20" s="17" t="s">
        <v>33</v>
      </c>
      <c r="C20" s="16">
        <v>9</v>
      </c>
      <c r="D20" s="18">
        <v>976.168</v>
      </c>
      <c r="E20" s="18">
        <v>1017.792</v>
      </c>
      <c r="F20" s="18">
        <v>1002.6809999999998</v>
      </c>
      <c r="G20" s="18">
        <v>985.4770000000001</v>
      </c>
      <c r="H20" s="18">
        <v>1025.573</v>
      </c>
      <c r="I20" s="18">
        <v>1017.792</v>
      </c>
      <c r="J20" s="18">
        <v>1025.573</v>
      </c>
    </row>
    <row r="21" spans="1:10" s="23" customFormat="1" ht="15">
      <c r="A21" s="19" t="s">
        <v>34</v>
      </c>
      <c r="B21" s="20" t="s">
        <v>35</v>
      </c>
      <c r="C21" s="21">
        <v>10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</row>
    <row r="22" spans="1:10" ht="30">
      <c r="A22" s="16">
        <v>6</v>
      </c>
      <c r="B22" s="17" t="s">
        <v>36</v>
      </c>
      <c r="C22" s="16">
        <v>11</v>
      </c>
      <c r="D22" s="18">
        <v>4.335</v>
      </c>
      <c r="E22" s="18">
        <v>5.412999999999999</v>
      </c>
      <c r="F22" s="18">
        <v>5.51</v>
      </c>
      <c r="G22" s="18">
        <v>4.766</v>
      </c>
      <c r="H22" s="18">
        <v>7.55</v>
      </c>
      <c r="I22" s="18">
        <v>5.413</v>
      </c>
      <c r="J22" s="18">
        <v>7.55</v>
      </c>
    </row>
    <row r="23" spans="1:10" s="23" customFormat="1" ht="15">
      <c r="A23" s="19" t="s">
        <v>37</v>
      </c>
      <c r="B23" s="20" t="s">
        <v>38</v>
      </c>
      <c r="C23" s="21">
        <v>12</v>
      </c>
      <c r="D23" s="22">
        <v>4.261</v>
      </c>
      <c r="E23" s="22">
        <v>5.345</v>
      </c>
      <c r="F23" s="22">
        <v>5.427</v>
      </c>
      <c r="G23" s="22">
        <v>4.735</v>
      </c>
      <c r="H23" s="22">
        <v>7.52</v>
      </c>
      <c r="I23" s="22">
        <v>2.707</v>
      </c>
      <c r="J23" s="22">
        <v>7.52</v>
      </c>
    </row>
    <row r="24" spans="1:10" s="23" customFormat="1" ht="15">
      <c r="A24" s="19" t="s">
        <v>39</v>
      </c>
      <c r="B24" s="20" t="s">
        <v>40</v>
      </c>
      <c r="C24" s="21">
        <v>13</v>
      </c>
      <c r="D24" s="22">
        <v>0.074</v>
      </c>
      <c r="E24" s="22">
        <v>0.068</v>
      </c>
      <c r="F24" s="22">
        <v>0.083</v>
      </c>
      <c r="G24" s="22">
        <v>0.031</v>
      </c>
      <c r="H24" s="22">
        <v>0.03</v>
      </c>
      <c r="I24" s="22">
        <v>2.706</v>
      </c>
      <c r="J24" s="22">
        <v>0.03</v>
      </c>
    </row>
    <row r="25" spans="1:10" ht="30">
      <c r="A25" s="16">
        <v>7</v>
      </c>
      <c r="B25" s="17" t="s">
        <v>41</v>
      </c>
      <c r="C25" s="16">
        <v>14</v>
      </c>
      <c r="D25" s="24">
        <v>175.519</v>
      </c>
      <c r="E25" s="24">
        <v>164.63300000000004</v>
      </c>
      <c r="F25" s="24">
        <v>160.12599999999975</v>
      </c>
      <c r="G25" s="24">
        <v>157.37900000000013</v>
      </c>
      <c r="H25" s="24">
        <v>159.32900000000006</v>
      </c>
      <c r="I25" s="24">
        <v>164.63300000000004</v>
      </c>
      <c r="J25" s="24">
        <v>159.32900000000006</v>
      </c>
    </row>
    <row r="26" spans="1:10" ht="30">
      <c r="A26" s="16">
        <v>8</v>
      </c>
      <c r="B26" s="17" t="s">
        <v>42</v>
      </c>
      <c r="C26" s="16">
        <v>15</v>
      </c>
      <c r="D26" s="18">
        <v>796.314</v>
      </c>
      <c r="E26" s="18">
        <v>847.746</v>
      </c>
      <c r="F26" s="18">
        <v>837.0450000000001</v>
      </c>
      <c r="G26" s="18">
        <v>823.332</v>
      </c>
      <c r="H26" s="18">
        <v>858.6940000000001</v>
      </c>
      <c r="I26" s="18">
        <v>847.746</v>
      </c>
      <c r="J26" s="18">
        <v>858.6940000000001</v>
      </c>
    </row>
    <row r="27" spans="1:10" s="29" customFormat="1" ht="15">
      <c r="A27" s="25" t="s">
        <v>43</v>
      </c>
      <c r="B27" s="26" t="s">
        <v>44</v>
      </c>
      <c r="C27" s="27">
        <v>16</v>
      </c>
      <c r="D27" s="28">
        <v>359.388</v>
      </c>
      <c r="E27" s="28">
        <v>348.9</v>
      </c>
      <c r="F27" s="28">
        <v>333.111</v>
      </c>
      <c r="G27" s="28">
        <v>326.671</v>
      </c>
      <c r="H27" s="28">
        <v>321.61400000000003</v>
      </c>
      <c r="I27" s="28">
        <v>348.9</v>
      </c>
      <c r="J27" s="28">
        <v>321.61400000000003</v>
      </c>
    </row>
    <row r="28" spans="1:10" s="23" customFormat="1" ht="15">
      <c r="A28" s="19" t="s">
        <v>45</v>
      </c>
      <c r="B28" s="20" t="s">
        <v>46</v>
      </c>
      <c r="C28" s="21">
        <v>17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</row>
    <row r="29" spans="1:10" s="23" customFormat="1" ht="15">
      <c r="A29" s="19" t="s">
        <v>47</v>
      </c>
      <c r="B29" s="20" t="s">
        <v>48</v>
      </c>
      <c r="C29" s="21">
        <v>18</v>
      </c>
      <c r="D29" s="22">
        <v>436.926</v>
      </c>
      <c r="E29" s="22">
        <v>498.846</v>
      </c>
      <c r="F29" s="22">
        <v>503.934</v>
      </c>
      <c r="G29" s="22">
        <v>496.661</v>
      </c>
      <c r="H29" s="22">
        <v>537.08</v>
      </c>
      <c r="I29" s="22">
        <v>498.846</v>
      </c>
      <c r="J29" s="22">
        <v>537.08</v>
      </c>
    </row>
    <row r="30" spans="1:10" ht="30">
      <c r="A30" s="16">
        <v>9</v>
      </c>
      <c r="B30" s="17" t="s">
        <v>49</v>
      </c>
      <c r="C30" s="16">
        <v>19</v>
      </c>
      <c r="D30" s="18">
        <v>1169.413</v>
      </c>
      <c r="E30" s="18">
        <v>1293.1</v>
      </c>
      <c r="F30" s="18">
        <v>1069.349</v>
      </c>
      <c r="G30" s="18">
        <v>1103.704</v>
      </c>
      <c r="H30" s="18">
        <v>1103.704</v>
      </c>
      <c r="I30" s="18">
        <v>3385.7</v>
      </c>
      <c r="J30" s="18">
        <v>1103.704</v>
      </c>
    </row>
    <row r="31" spans="1:10" s="23" customFormat="1" ht="15">
      <c r="A31" s="19" t="s">
        <v>50</v>
      </c>
      <c r="B31" s="20" t="s">
        <v>51</v>
      </c>
      <c r="C31" s="21">
        <v>20</v>
      </c>
      <c r="D31" s="22">
        <v>1069.349</v>
      </c>
      <c r="E31" s="22">
        <v>1103.704</v>
      </c>
      <c r="F31" s="22">
        <v>1049.402</v>
      </c>
      <c r="G31" s="22">
        <v>958.785</v>
      </c>
      <c r="H31" s="22">
        <v>1008.88</v>
      </c>
      <c r="I31" s="22">
        <v>1103.704</v>
      </c>
      <c r="J31" s="22">
        <v>1008.88</v>
      </c>
    </row>
    <row r="32" spans="1:10" s="33" customFormat="1" ht="45">
      <c r="A32" s="30">
        <v>10</v>
      </c>
      <c r="B32" s="31" t="s">
        <v>52</v>
      </c>
      <c r="C32" s="30">
        <v>21</v>
      </c>
      <c r="D32" s="32">
        <v>976.36</v>
      </c>
      <c r="E32" s="32">
        <v>1031.712</v>
      </c>
      <c r="F32" s="32">
        <v>978.4089999999999</v>
      </c>
      <c r="G32" s="32">
        <v>889.098</v>
      </c>
      <c r="H32" s="32">
        <v>936.271</v>
      </c>
      <c r="I32" s="32">
        <v>1031.712</v>
      </c>
      <c r="J32" s="32">
        <v>936.271</v>
      </c>
    </row>
    <row r="33" spans="1:10" s="23" customFormat="1" ht="15">
      <c r="A33" s="19" t="s">
        <v>53</v>
      </c>
      <c r="B33" s="20" t="s">
        <v>44</v>
      </c>
      <c r="C33" s="21">
        <v>22</v>
      </c>
      <c r="D33" s="22">
        <v>356.76</v>
      </c>
      <c r="E33" s="22">
        <v>346.795</v>
      </c>
      <c r="F33" s="22">
        <v>330.936</v>
      </c>
      <c r="G33" s="22">
        <v>324.761</v>
      </c>
      <c r="H33" s="22">
        <v>319.955</v>
      </c>
      <c r="I33" s="22">
        <v>346.795</v>
      </c>
      <c r="J33" s="22">
        <v>319.955</v>
      </c>
    </row>
    <row r="34" spans="1:10" s="23" customFormat="1" ht="15">
      <c r="A34" s="19" t="s">
        <v>54</v>
      </c>
      <c r="B34" s="20" t="s">
        <v>46</v>
      </c>
      <c r="C34" s="21">
        <v>23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</row>
    <row r="35" spans="1:10" s="23" customFormat="1" ht="15">
      <c r="A35" s="19" t="s">
        <v>55</v>
      </c>
      <c r="B35" s="20" t="s">
        <v>48</v>
      </c>
      <c r="C35" s="21">
        <v>24</v>
      </c>
      <c r="D35" s="22">
        <v>619.6</v>
      </c>
      <c r="E35" s="22">
        <v>684.917</v>
      </c>
      <c r="F35" s="22">
        <v>647.473</v>
      </c>
      <c r="G35" s="22">
        <v>564.337</v>
      </c>
      <c r="H35" s="22">
        <v>616.316</v>
      </c>
      <c r="I35" s="22">
        <v>684.917</v>
      </c>
      <c r="J35" s="22">
        <v>616.316</v>
      </c>
    </row>
    <row r="36" ht="15">
      <c r="A36" s="34"/>
    </row>
    <row r="37" spans="1:8" ht="33" customHeight="1">
      <c r="A37" s="35" t="s">
        <v>56</v>
      </c>
      <c r="B37" s="35"/>
      <c r="C37" s="35"/>
      <c r="H37" s="36" t="s">
        <v>57</v>
      </c>
    </row>
    <row r="38" spans="1:8" ht="15">
      <c r="A38" s="37" t="s">
        <v>58</v>
      </c>
      <c r="B38" s="38" t="s">
        <v>59</v>
      </c>
      <c r="C38" s="39"/>
      <c r="G38" s="38" t="s">
        <v>60</v>
      </c>
      <c r="H38" s="38"/>
    </row>
    <row r="39" spans="1:8" ht="14.25">
      <c r="A39" s="40" t="s">
        <v>61</v>
      </c>
      <c r="B39" s="39"/>
      <c r="C39" s="39"/>
      <c r="G39" s="39"/>
      <c r="H39" s="39"/>
    </row>
    <row r="40" spans="1:8" ht="14.25">
      <c r="A40" s="40"/>
      <c r="B40" s="39"/>
      <c r="C40" s="39"/>
      <c r="G40" s="39"/>
      <c r="H40" s="39"/>
    </row>
    <row r="41" spans="1:8" ht="15.75">
      <c r="A41" s="41" t="s">
        <v>62</v>
      </c>
      <c r="B41" s="42"/>
      <c r="C41" s="39"/>
      <c r="H41" s="43" t="s">
        <v>63</v>
      </c>
    </row>
    <row r="42" spans="1:8" ht="14.25">
      <c r="A42" s="39"/>
      <c r="B42" s="38" t="s">
        <v>59</v>
      </c>
      <c r="C42" s="38"/>
      <c r="G42" s="38" t="s">
        <v>60</v>
      </c>
      <c r="H42" s="38"/>
    </row>
    <row r="43" spans="1:5" ht="14.25">
      <c r="A43" s="39"/>
      <c r="B43" s="39"/>
      <c r="C43" s="39"/>
      <c r="D43" s="39"/>
      <c r="E43" s="39"/>
    </row>
    <row r="44" spans="1:2" ht="14.25">
      <c r="A44" s="44" t="s">
        <v>64</v>
      </c>
      <c r="B44" s="44"/>
    </row>
    <row r="45" spans="1:2" ht="14.25">
      <c r="A45" s="44" t="s">
        <v>65</v>
      </c>
      <c r="B45" s="44"/>
    </row>
    <row r="46" spans="1:2" ht="14.25">
      <c r="A46" s="44" t="s">
        <v>66</v>
      </c>
      <c r="B46" s="44"/>
    </row>
  </sheetData>
  <sheetProtection/>
  <mergeCells count="12">
    <mergeCell ref="A37:C37"/>
    <mergeCell ref="A41:B41"/>
    <mergeCell ref="F2:J2"/>
    <mergeCell ref="A3:J3"/>
    <mergeCell ref="A4:J4"/>
    <mergeCell ref="A8:A10"/>
    <mergeCell ref="B8:B10"/>
    <mergeCell ref="C8:C10"/>
    <mergeCell ref="D8:J8"/>
    <mergeCell ref="D9:H9"/>
    <mergeCell ref="I9:I10"/>
    <mergeCell ref="J9:J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0"/>
  <sheetViews>
    <sheetView zoomScalePageLayoutView="0" workbookViewId="0" topLeftCell="A1">
      <selection activeCell="A1" sqref="A1"/>
    </sheetView>
  </sheetViews>
  <sheetFormatPr defaultColWidth="9.140625" defaultRowHeight="15" outlineLevelRow="1"/>
  <cols>
    <col min="1" max="1" width="5.57421875" style="45" customWidth="1"/>
    <col min="2" max="2" width="8.7109375" style="45" customWidth="1"/>
    <col min="3" max="3" width="42.28125" style="45" customWidth="1"/>
    <col min="4" max="4" width="8.7109375" style="45" customWidth="1"/>
    <col min="5" max="5" width="9.8515625" style="45" customWidth="1"/>
    <col min="6" max="6" width="8.7109375" style="45" customWidth="1"/>
    <col min="7" max="7" width="11.7109375" style="45" customWidth="1"/>
    <col min="8" max="8" width="8.57421875" style="45" customWidth="1"/>
    <col min="9" max="9" width="9.421875" style="45" customWidth="1"/>
    <col min="10" max="10" width="8.140625" style="45" customWidth="1"/>
    <col min="11" max="11" width="10.00390625" style="45" customWidth="1"/>
    <col min="12" max="12" width="7.421875" style="45" customWidth="1"/>
    <col min="13" max="16384" width="9.140625" style="45" customWidth="1"/>
  </cols>
  <sheetData>
    <row r="1" ht="16.5">
      <c r="L1" s="2" t="s">
        <v>67</v>
      </c>
    </row>
    <row r="2" spans="6:12" ht="31.5" customHeight="1">
      <c r="F2" s="46"/>
      <c r="G2" s="47"/>
      <c r="H2" s="48" t="s">
        <v>68</v>
      </c>
      <c r="I2" s="48"/>
      <c r="J2" s="48"/>
      <c r="K2" s="48"/>
      <c r="L2" s="48"/>
    </row>
    <row r="3" spans="3:12" ht="12.75">
      <c r="C3" s="49"/>
      <c r="L3" s="50"/>
    </row>
    <row r="4" spans="2:12" ht="16.5">
      <c r="B4" s="51" t="s">
        <v>69</v>
      </c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2:12" ht="15">
      <c r="B5" s="52" t="s">
        <v>70</v>
      </c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2:12" ht="10.5" customHeight="1"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2:12" ht="20.25" thickBot="1">
      <c r="B7" s="54"/>
      <c r="C7" s="54"/>
      <c r="D7" s="54"/>
      <c r="E7" s="55" t="s">
        <v>4</v>
      </c>
      <c r="F7" s="56"/>
      <c r="G7" s="56"/>
      <c r="H7" s="56"/>
      <c r="I7" s="54"/>
      <c r="J7" s="54"/>
      <c r="K7" s="54"/>
      <c r="L7" s="54"/>
    </row>
    <row r="8" spans="2:12" ht="12.75">
      <c r="B8" s="54"/>
      <c r="C8" s="54"/>
      <c r="D8" s="54"/>
      <c r="E8" s="57"/>
      <c r="F8" s="54"/>
      <c r="G8" s="54"/>
      <c r="H8" s="54"/>
      <c r="I8" s="54"/>
      <c r="J8" s="54"/>
      <c r="K8" s="54"/>
      <c r="L8" s="54" t="s">
        <v>71</v>
      </c>
    </row>
    <row r="9" spans="2:12" s="14" customFormat="1" ht="16.5" customHeight="1">
      <c r="B9" s="13" t="s">
        <v>6</v>
      </c>
      <c r="C9" s="13" t="s">
        <v>72</v>
      </c>
      <c r="D9" s="13" t="s">
        <v>8</v>
      </c>
      <c r="E9" s="13" t="s">
        <v>73</v>
      </c>
      <c r="F9" s="13"/>
      <c r="G9" s="13"/>
      <c r="H9" s="13"/>
      <c r="I9" s="13" t="s">
        <v>74</v>
      </c>
      <c r="J9" s="13"/>
      <c r="K9" s="13" t="s">
        <v>75</v>
      </c>
      <c r="L9" s="13"/>
    </row>
    <row r="10" spans="2:12" s="14" customFormat="1" ht="22.5" customHeight="1">
      <c r="B10" s="13"/>
      <c r="C10" s="13"/>
      <c r="D10" s="13"/>
      <c r="E10" s="13" t="s">
        <v>76</v>
      </c>
      <c r="F10" s="13"/>
      <c r="G10" s="13" t="s">
        <v>77</v>
      </c>
      <c r="H10" s="13"/>
      <c r="I10" s="13"/>
      <c r="J10" s="13"/>
      <c r="K10" s="13"/>
      <c r="L10" s="13"/>
    </row>
    <row r="11" spans="2:12" s="14" customFormat="1" ht="20.25" customHeight="1">
      <c r="B11" s="13"/>
      <c r="C11" s="13"/>
      <c r="D11" s="13"/>
      <c r="E11" s="15" t="s">
        <v>78</v>
      </c>
      <c r="F11" s="15" t="s">
        <v>79</v>
      </c>
      <c r="G11" s="15" t="s">
        <v>78</v>
      </c>
      <c r="H11" s="15" t="s">
        <v>79</v>
      </c>
      <c r="I11" s="15" t="s">
        <v>78</v>
      </c>
      <c r="J11" s="15" t="s">
        <v>79</v>
      </c>
      <c r="K11" s="15" t="s">
        <v>78</v>
      </c>
      <c r="L11" s="15" t="s">
        <v>79</v>
      </c>
    </row>
    <row r="12" spans="2:12" s="14" customFormat="1" ht="9.75" customHeight="1">
      <c r="B12" s="15" t="s">
        <v>18</v>
      </c>
      <c r="C12" s="15" t="s">
        <v>19</v>
      </c>
      <c r="D12" s="15" t="s">
        <v>20</v>
      </c>
      <c r="E12" s="15">
        <v>1</v>
      </c>
      <c r="F12" s="15">
        <v>2</v>
      </c>
      <c r="G12" s="15">
        <v>3</v>
      </c>
      <c r="H12" s="15">
        <v>4</v>
      </c>
      <c r="I12" s="15">
        <v>5</v>
      </c>
      <c r="J12" s="15">
        <v>6</v>
      </c>
      <c r="K12" s="15">
        <v>7</v>
      </c>
      <c r="L12" s="15">
        <v>8</v>
      </c>
    </row>
    <row r="13" spans="2:12" s="62" customFormat="1" ht="12.75">
      <c r="B13" s="58"/>
      <c r="C13" s="59" t="s">
        <v>80</v>
      </c>
      <c r="D13" s="58" t="s">
        <v>81</v>
      </c>
      <c r="E13" s="60">
        <v>2266.7009999999996</v>
      </c>
      <c r="F13" s="61">
        <v>2.75</v>
      </c>
      <c r="G13" s="60">
        <v>1771.1350000000002</v>
      </c>
      <c r="H13" s="61">
        <v>2.06</v>
      </c>
      <c r="I13" s="60">
        <v>969.645</v>
      </c>
      <c r="J13" s="61">
        <v>1.14</v>
      </c>
      <c r="K13" s="60">
        <v>1762.763</v>
      </c>
      <c r="L13" s="61">
        <v>2.05</v>
      </c>
    </row>
    <row r="14" spans="2:12" ht="25.5">
      <c r="B14" s="63" t="s">
        <v>82</v>
      </c>
      <c r="C14" s="64" t="s">
        <v>83</v>
      </c>
      <c r="D14" s="63"/>
      <c r="E14" s="65">
        <v>1127.502</v>
      </c>
      <c r="F14" s="66">
        <v>1.3694378452434741</v>
      </c>
      <c r="G14" s="65">
        <v>1349.452</v>
      </c>
      <c r="H14" s="66">
        <v>1.5715167451967755</v>
      </c>
      <c r="I14" s="67">
        <v>669.552</v>
      </c>
      <c r="J14" s="66">
        <v>0.7898026059692408</v>
      </c>
      <c r="K14" s="68">
        <v>1212.857</v>
      </c>
      <c r="L14" s="66">
        <v>1.4124437809044896</v>
      </c>
    </row>
    <row r="15" spans="2:12" ht="12.75">
      <c r="B15" s="63" t="s">
        <v>84</v>
      </c>
      <c r="C15" s="64" t="s">
        <v>85</v>
      </c>
      <c r="D15" s="63"/>
      <c r="E15" s="65">
        <v>1108.889</v>
      </c>
      <c r="F15" s="66">
        <v>1.3468309260419853</v>
      </c>
      <c r="G15" s="67">
        <v>390.45</v>
      </c>
      <c r="H15" s="66">
        <v>0.45470214069272635</v>
      </c>
      <c r="I15" s="67">
        <v>274.971</v>
      </c>
      <c r="J15" s="66">
        <v>0.3243554083416495</v>
      </c>
      <c r="K15" s="68">
        <v>518.348</v>
      </c>
      <c r="L15" s="66">
        <v>0.6036469335991633</v>
      </c>
    </row>
    <row r="16" spans="2:12" ht="25.5">
      <c r="B16" s="63" t="s">
        <v>86</v>
      </c>
      <c r="C16" s="64" t="s">
        <v>87</v>
      </c>
      <c r="D16" s="63"/>
      <c r="E16" s="65">
        <v>27.883</v>
      </c>
      <c r="F16" s="66">
        <v>0.033866046746634404</v>
      </c>
      <c r="G16" s="65">
        <v>28.882</v>
      </c>
      <c r="H16" s="66">
        <v>0.033634798892271285</v>
      </c>
      <c r="I16" s="67">
        <v>25.122</v>
      </c>
      <c r="J16" s="66">
        <v>0.029633876184611902</v>
      </c>
      <c r="K16" s="68">
        <v>31.558</v>
      </c>
      <c r="L16" s="66">
        <v>0.03675115931868628</v>
      </c>
    </row>
    <row r="17" spans="2:12" ht="12.75">
      <c r="B17" s="63" t="s">
        <v>88</v>
      </c>
      <c r="C17" s="64" t="s">
        <v>89</v>
      </c>
      <c r="D17" s="63"/>
      <c r="E17" s="65">
        <v>2.427</v>
      </c>
      <c r="F17" s="66">
        <v>0.0029477780530818673</v>
      </c>
      <c r="G17" s="65">
        <v>2.351</v>
      </c>
      <c r="H17" s="66">
        <v>0.0027378786855387365</v>
      </c>
      <c r="I17" s="67">
        <v>0</v>
      </c>
      <c r="J17" s="66">
        <v>0</v>
      </c>
      <c r="K17" s="68">
        <v>0</v>
      </c>
      <c r="L17" s="66">
        <v>0</v>
      </c>
    </row>
    <row r="18" spans="2:12" ht="12.75">
      <c r="B18" s="63" t="s">
        <v>90</v>
      </c>
      <c r="C18" s="64" t="s">
        <v>91</v>
      </c>
      <c r="D18" s="63"/>
      <c r="E18" s="67">
        <v>0</v>
      </c>
      <c r="F18" s="66">
        <v>0</v>
      </c>
      <c r="G18" s="65">
        <v>0</v>
      </c>
      <c r="H18" s="66">
        <v>0</v>
      </c>
      <c r="I18" s="67">
        <v>0</v>
      </c>
      <c r="J18" s="66">
        <v>0</v>
      </c>
      <c r="K18" s="68">
        <v>0</v>
      </c>
      <c r="L18" s="66">
        <v>0</v>
      </c>
    </row>
    <row r="19" spans="2:12" ht="14.25" hidden="1" outlineLevel="1">
      <c r="B19" s="69"/>
      <c r="C19" s="70"/>
      <c r="D19" s="69"/>
      <c r="E19" s="71">
        <f>'[1]Дод 16 Розр повн собівар вода'!E39</f>
        <v>823.332</v>
      </c>
      <c r="F19" s="72"/>
      <c r="G19" s="71">
        <f>'[1]Дод 16 Розр повн собівар вода'!G39</f>
        <v>858.6940000000001</v>
      </c>
      <c r="H19" s="72"/>
      <c r="I19" s="71">
        <f>'[1]Дод 16 Розр повн собівар вода'!I39</f>
        <v>847.746</v>
      </c>
      <c r="J19" s="73"/>
      <c r="K19" s="71">
        <f>'[1]Дод 16 Розр повн собівар вода'!K39</f>
        <v>858.6940000000001</v>
      </c>
      <c r="L19" s="73"/>
    </row>
    <row r="20" spans="2:12" ht="14.25" collapsed="1">
      <c r="B20" s="69"/>
      <c r="C20" s="70"/>
      <c r="D20" s="69"/>
      <c r="E20" s="71"/>
      <c r="F20" s="72"/>
      <c r="G20" s="71"/>
      <c r="H20" s="72"/>
      <c r="I20" s="71"/>
      <c r="J20" s="1"/>
      <c r="K20" s="1"/>
      <c r="L20" s="74"/>
    </row>
    <row r="22" spans="2:9" ht="12.75">
      <c r="B22" s="75" t="s">
        <v>92</v>
      </c>
      <c r="E22" s="45" t="s">
        <v>93</v>
      </c>
      <c r="G22" s="45" t="s">
        <v>94</v>
      </c>
      <c r="I22" s="45" t="s">
        <v>57</v>
      </c>
    </row>
    <row r="23" spans="2:9" ht="12.75">
      <c r="B23" s="75"/>
      <c r="G23" s="45" t="s">
        <v>95</v>
      </c>
      <c r="I23" s="45" t="s">
        <v>96</v>
      </c>
    </row>
    <row r="24" ht="12.75">
      <c r="B24" s="76" t="s">
        <v>61</v>
      </c>
    </row>
    <row r="25" spans="2:9" ht="12.75">
      <c r="B25" s="75" t="s">
        <v>97</v>
      </c>
      <c r="E25" s="45" t="s">
        <v>93</v>
      </c>
      <c r="G25" s="45" t="s">
        <v>94</v>
      </c>
      <c r="I25" s="45" t="s">
        <v>98</v>
      </c>
    </row>
    <row r="26" spans="2:9" ht="12.75">
      <c r="B26" s="75"/>
      <c r="G26" s="45" t="s">
        <v>95</v>
      </c>
      <c r="I26" s="45" t="s">
        <v>96</v>
      </c>
    </row>
    <row r="27" ht="12.75">
      <c r="B27" s="75"/>
    </row>
    <row r="28" s="78" customFormat="1" ht="11.25">
      <c r="B28" s="77" t="s">
        <v>99</v>
      </c>
    </row>
    <row r="29" s="78" customFormat="1" ht="11.25">
      <c r="B29" s="77" t="s">
        <v>100</v>
      </c>
    </row>
    <row r="30" s="78" customFormat="1" ht="11.25">
      <c r="B30" s="78" t="s">
        <v>101</v>
      </c>
    </row>
  </sheetData>
  <sheetProtection/>
  <mergeCells count="11">
    <mergeCell ref="G10:H10"/>
    <mergeCell ref="H2:L2"/>
    <mergeCell ref="B4:L4"/>
    <mergeCell ref="B5:L5"/>
    <mergeCell ref="B9:B11"/>
    <mergeCell ref="C9:C11"/>
    <mergeCell ref="D9:D11"/>
    <mergeCell ref="E9:H9"/>
    <mergeCell ref="I9:J10"/>
    <mergeCell ref="K9:L10"/>
    <mergeCell ref="E10:F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2"/>
  <sheetViews>
    <sheetView zoomScalePageLayoutView="0" workbookViewId="0" topLeftCell="A1">
      <selection activeCell="A1" sqref="A1"/>
    </sheetView>
  </sheetViews>
  <sheetFormatPr defaultColWidth="9.140625" defaultRowHeight="15" outlineLevelRow="1"/>
  <cols>
    <col min="1" max="1" width="5.57421875" style="45" customWidth="1"/>
    <col min="2" max="2" width="8.7109375" style="45" customWidth="1"/>
    <col min="3" max="3" width="42.28125" style="45" customWidth="1"/>
    <col min="4" max="4" width="9.140625" style="45" customWidth="1"/>
    <col min="5" max="5" width="9.8515625" style="45" customWidth="1"/>
    <col min="6" max="6" width="8.140625" style="45" customWidth="1"/>
    <col min="7" max="7" width="11.7109375" style="45" customWidth="1"/>
    <col min="8" max="8" width="8.57421875" style="45" customWidth="1"/>
    <col min="9" max="9" width="9.421875" style="45" customWidth="1"/>
    <col min="10" max="10" width="8.140625" style="45" customWidth="1"/>
    <col min="11" max="11" width="10.00390625" style="45" customWidth="1"/>
    <col min="12" max="12" width="7.421875" style="45" customWidth="1"/>
    <col min="13" max="16384" width="9.140625" style="45" customWidth="1"/>
  </cols>
  <sheetData>
    <row r="1" ht="16.5">
      <c r="L1" s="2" t="s">
        <v>102</v>
      </c>
    </row>
    <row r="2" spans="6:12" ht="31.5" customHeight="1">
      <c r="F2" s="46"/>
      <c r="G2" s="47"/>
      <c r="H2" s="48" t="s">
        <v>68</v>
      </c>
      <c r="I2" s="48"/>
      <c r="J2" s="48"/>
      <c r="K2" s="48"/>
      <c r="L2" s="48"/>
    </row>
    <row r="3" spans="3:12" ht="12.75">
      <c r="C3" s="49"/>
      <c r="L3" s="50"/>
    </row>
    <row r="4" spans="2:12" ht="16.5">
      <c r="B4" s="51" t="s">
        <v>103</v>
      </c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2:12" ht="15">
      <c r="B5" s="52" t="s">
        <v>70</v>
      </c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2:12" ht="4.5" customHeight="1"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2:12" ht="20.25" thickBot="1">
      <c r="B7" s="54"/>
      <c r="C7" s="54"/>
      <c r="D7" s="54"/>
      <c r="E7" s="55" t="s">
        <v>4</v>
      </c>
      <c r="F7" s="56"/>
      <c r="G7" s="56"/>
      <c r="H7" s="56"/>
      <c r="I7" s="54"/>
      <c r="J7" s="54"/>
      <c r="K7" s="54"/>
      <c r="L7" s="54"/>
    </row>
    <row r="8" spans="2:12" ht="12.75">
      <c r="B8" s="54"/>
      <c r="C8" s="54"/>
      <c r="D8" s="54"/>
      <c r="E8" s="57"/>
      <c r="F8" s="54"/>
      <c r="G8" s="54"/>
      <c r="H8" s="54"/>
      <c r="I8" s="54"/>
      <c r="J8" s="54"/>
      <c r="K8" s="54"/>
      <c r="L8" s="54" t="s">
        <v>71</v>
      </c>
    </row>
    <row r="9" spans="2:12" s="14" customFormat="1" ht="16.5" customHeight="1">
      <c r="B9" s="13" t="s">
        <v>6</v>
      </c>
      <c r="C9" s="13" t="s">
        <v>72</v>
      </c>
      <c r="D9" s="13" t="s">
        <v>8</v>
      </c>
      <c r="E9" s="13" t="s">
        <v>73</v>
      </c>
      <c r="F9" s="13"/>
      <c r="G9" s="13"/>
      <c r="H9" s="13"/>
      <c r="I9" s="13" t="s">
        <v>74</v>
      </c>
      <c r="J9" s="13"/>
      <c r="K9" s="13" t="s">
        <v>75</v>
      </c>
      <c r="L9" s="13"/>
    </row>
    <row r="10" spans="2:12" s="14" customFormat="1" ht="22.5" customHeight="1">
      <c r="B10" s="13"/>
      <c r="C10" s="13"/>
      <c r="D10" s="13"/>
      <c r="E10" s="13" t="s">
        <v>76</v>
      </c>
      <c r="F10" s="13"/>
      <c r="G10" s="13" t="s">
        <v>77</v>
      </c>
      <c r="H10" s="13"/>
      <c r="I10" s="13"/>
      <c r="J10" s="13"/>
      <c r="K10" s="13"/>
      <c r="L10" s="13"/>
    </row>
    <row r="11" spans="2:12" s="14" customFormat="1" ht="20.25" customHeight="1">
      <c r="B11" s="13"/>
      <c r="C11" s="13"/>
      <c r="D11" s="13"/>
      <c r="E11" s="15" t="s">
        <v>78</v>
      </c>
      <c r="F11" s="15" t="s">
        <v>79</v>
      </c>
      <c r="G11" s="15" t="s">
        <v>78</v>
      </c>
      <c r="H11" s="15" t="s">
        <v>79</v>
      </c>
      <c r="I11" s="15" t="s">
        <v>78</v>
      </c>
      <c r="J11" s="15" t="s">
        <v>79</v>
      </c>
      <c r="K11" s="15" t="s">
        <v>78</v>
      </c>
      <c r="L11" s="15" t="s">
        <v>79</v>
      </c>
    </row>
    <row r="12" spans="2:12" s="14" customFormat="1" ht="9.75" customHeight="1">
      <c r="B12" s="15" t="s">
        <v>18</v>
      </c>
      <c r="C12" s="15" t="s">
        <v>19</v>
      </c>
      <c r="D12" s="15" t="s">
        <v>20</v>
      </c>
      <c r="E12" s="15">
        <v>1</v>
      </c>
      <c r="F12" s="15">
        <v>2</v>
      </c>
      <c r="G12" s="15">
        <v>3</v>
      </c>
      <c r="H12" s="15">
        <v>4</v>
      </c>
      <c r="I12" s="15">
        <v>5</v>
      </c>
      <c r="J12" s="15">
        <v>6</v>
      </c>
      <c r="K12" s="15">
        <v>7</v>
      </c>
      <c r="L12" s="15">
        <v>8</v>
      </c>
    </row>
    <row r="13" spans="2:12" s="62" customFormat="1" ht="12.75">
      <c r="B13" s="58"/>
      <c r="C13" s="59" t="s">
        <v>104</v>
      </c>
      <c r="D13" s="58" t="s">
        <v>105</v>
      </c>
      <c r="E13" s="60">
        <v>501.52500000000003</v>
      </c>
      <c r="F13" s="61">
        <v>0.61</v>
      </c>
      <c r="G13" s="60">
        <v>724.6780000000001</v>
      </c>
      <c r="H13" s="61">
        <v>0.84</v>
      </c>
      <c r="I13" s="60">
        <v>177.81600000000003</v>
      </c>
      <c r="J13" s="61">
        <v>0.21</v>
      </c>
      <c r="K13" s="60">
        <v>659.697</v>
      </c>
      <c r="L13" s="61">
        <v>0.77</v>
      </c>
    </row>
    <row r="14" spans="2:12" ht="16.5" customHeight="1">
      <c r="B14" s="63" t="s">
        <v>106</v>
      </c>
      <c r="C14" s="64" t="s">
        <v>107</v>
      </c>
      <c r="D14" s="63"/>
      <c r="E14" s="67">
        <v>131.522</v>
      </c>
      <c r="F14" s="61">
        <v>0.16</v>
      </c>
      <c r="G14" s="67">
        <v>133.047</v>
      </c>
      <c r="H14" s="61">
        <v>0.15</v>
      </c>
      <c r="I14" s="67">
        <v>37.225</v>
      </c>
      <c r="J14" s="61">
        <v>0.04</v>
      </c>
      <c r="K14" s="79">
        <v>64.815</v>
      </c>
      <c r="L14" s="61">
        <v>0.08</v>
      </c>
    </row>
    <row r="15" spans="2:12" ht="16.5" customHeight="1">
      <c r="B15" s="63" t="s">
        <v>108</v>
      </c>
      <c r="C15" s="64" t="s">
        <v>109</v>
      </c>
      <c r="D15" s="63"/>
      <c r="E15" s="67">
        <v>0</v>
      </c>
      <c r="F15" s="61">
        <v>0</v>
      </c>
      <c r="G15" s="67">
        <v>4.56</v>
      </c>
      <c r="H15" s="61">
        <v>0.01</v>
      </c>
      <c r="I15" s="67">
        <v>0</v>
      </c>
      <c r="J15" s="61">
        <v>0</v>
      </c>
      <c r="K15" s="68">
        <v>2.28</v>
      </c>
      <c r="L15" s="61">
        <v>0</v>
      </c>
    </row>
    <row r="16" spans="2:12" ht="16.5" customHeight="1">
      <c r="B16" s="63" t="s">
        <v>110</v>
      </c>
      <c r="C16" s="64" t="s">
        <v>111</v>
      </c>
      <c r="D16" s="63"/>
      <c r="E16" s="67">
        <v>10.334</v>
      </c>
      <c r="F16" s="61">
        <v>0.01</v>
      </c>
      <c r="G16" s="67">
        <v>19.933</v>
      </c>
      <c r="H16" s="61">
        <v>0.02</v>
      </c>
      <c r="I16" s="67">
        <v>3.984</v>
      </c>
      <c r="J16" s="61">
        <v>0</v>
      </c>
      <c r="K16" s="79">
        <v>19.933</v>
      </c>
      <c r="L16" s="61">
        <v>0.02</v>
      </c>
    </row>
    <row r="17" spans="2:12" ht="16.5" customHeight="1">
      <c r="B17" s="63" t="s">
        <v>112</v>
      </c>
      <c r="C17" s="64" t="s">
        <v>113</v>
      </c>
      <c r="D17" s="63"/>
      <c r="E17" s="67">
        <v>2.922</v>
      </c>
      <c r="F17" s="61">
        <v>0</v>
      </c>
      <c r="G17" s="67">
        <v>2.267</v>
      </c>
      <c r="H17" s="61">
        <v>0</v>
      </c>
      <c r="I17" s="67">
        <v>6.777</v>
      </c>
      <c r="J17" s="61">
        <v>0.01</v>
      </c>
      <c r="K17" s="79">
        <v>3.013</v>
      </c>
      <c r="L17" s="61">
        <v>0</v>
      </c>
    </row>
    <row r="18" spans="2:12" ht="16.5" customHeight="1">
      <c r="B18" s="63" t="s">
        <v>114</v>
      </c>
      <c r="C18" s="64" t="s">
        <v>115</v>
      </c>
      <c r="D18" s="63"/>
      <c r="E18" s="67">
        <v>35.818</v>
      </c>
      <c r="F18" s="61">
        <v>0.04</v>
      </c>
      <c r="G18" s="67">
        <v>38.746</v>
      </c>
      <c r="H18" s="61">
        <v>0.05</v>
      </c>
      <c r="I18" s="67">
        <v>25.352</v>
      </c>
      <c r="J18" s="61">
        <v>0.03</v>
      </c>
      <c r="K18" s="79">
        <v>38.833</v>
      </c>
      <c r="L18" s="61">
        <v>0.05</v>
      </c>
    </row>
    <row r="19" spans="2:12" ht="27" customHeight="1">
      <c r="B19" s="63" t="s">
        <v>116</v>
      </c>
      <c r="C19" s="64" t="s">
        <v>117</v>
      </c>
      <c r="D19" s="63"/>
      <c r="E19" s="67">
        <v>297.233</v>
      </c>
      <c r="F19" s="61">
        <v>0.36</v>
      </c>
      <c r="G19" s="67">
        <v>491.944</v>
      </c>
      <c r="H19" s="61">
        <v>0.57</v>
      </c>
      <c r="I19" s="67">
        <v>79.632</v>
      </c>
      <c r="J19" s="61">
        <v>0.09</v>
      </c>
      <c r="K19" s="79">
        <v>496.545</v>
      </c>
      <c r="L19" s="61">
        <v>0.58</v>
      </c>
    </row>
    <row r="20" spans="2:12" ht="41.25" customHeight="1">
      <c r="B20" s="63" t="s">
        <v>118</v>
      </c>
      <c r="C20" s="64" t="s">
        <v>119</v>
      </c>
      <c r="D20" s="63"/>
      <c r="E20" s="67">
        <v>23.696</v>
      </c>
      <c r="F20" s="61">
        <v>0.03</v>
      </c>
      <c r="G20" s="67">
        <v>34.181</v>
      </c>
      <c r="H20" s="61">
        <v>0.04</v>
      </c>
      <c r="I20" s="67">
        <v>24.846</v>
      </c>
      <c r="J20" s="61">
        <v>0.03</v>
      </c>
      <c r="K20" s="79">
        <v>34.278</v>
      </c>
      <c r="L20" s="61">
        <v>0.04</v>
      </c>
    </row>
    <row r="21" spans="2:12" ht="16.5" customHeight="1">
      <c r="B21" s="63" t="s">
        <v>120</v>
      </c>
      <c r="C21" s="64" t="s">
        <v>121</v>
      </c>
      <c r="D21" s="63"/>
      <c r="E21" s="67">
        <v>0</v>
      </c>
      <c r="F21" s="61">
        <v>0</v>
      </c>
      <c r="G21" s="67">
        <v>0</v>
      </c>
      <c r="H21" s="61">
        <v>0</v>
      </c>
      <c r="I21" s="67">
        <v>0</v>
      </c>
      <c r="J21" s="61">
        <v>0</v>
      </c>
      <c r="K21" s="79">
        <v>0</v>
      </c>
      <c r="L21" s="61">
        <v>0</v>
      </c>
    </row>
    <row r="22" spans="2:12" ht="16.5" customHeight="1" hidden="1" outlineLevel="1">
      <c r="B22" s="80"/>
      <c r="C22" s="70"/>
      <c r="D22" s="80"/>
      <c r="E22" s="71">
        <f>'[1]Дод 16 Розр повн собівар вода'!E39</f>
        <v>823.332</v>
      </c>
      <c r="F22" s="72"/>
      <c r="G22" s="71">
        <f>'[1]Дод 16 Розр повн собівар вода'!G39</f>
        <v>858.6940000000001</v>
      </c>
      <c r="H22" s="72"/>
      <c r="I22" s="71">
        <f>'[1]Дод 16 Розр повн собівар вода'!I39</f>
        <v>847.746</v>
      </c>
      <c r="J22" s="73"/>
      <c r="K22" s="71">
        <f>'[1]Дод 16 Розр повн собівар вода'!K39</f>
        <v>858.6940000000001</v>
      </c>
      <c r="L22" s="72"/>
    </row>
    <row r="23" spans="2:12" ht="16.5" customHeight="1" collapsed="1">
      <c r="B23" s="69"/>
      <c r="C23" s="70"/>
      <c r="D23" s="69"/>
      <c r="E23" s="71"/>
      <c r="F23" s="72"/>
      <c r="G23" s="71"/>
      <c r="H23" s="72"/>
      <c r="I23" s="71"/>
      <c r="J23" s="73"/>
      <c r="K23" s="1"/>
      <c r="L23" s="73"/>
    </row>
    <row r="24" spans="2:9" ht="12.75">
      <c r="B24" s="75" t="s">
        <v>92</v>
      </c>
      <c r="E24" s="45" t="s">
        <v>93</v>
      </c>
      <c r="G24" s="45" t="s">
        <v>94</v>
      </c>
      <c r="I24" s="45" t="s">
        <v>57</v>
      </c>
    </row>
    <row r="25" spans="2:9" ht="12.75">
      <c r="B25" s="75"/>
      <c r="G25" s="45" t="s">
        <v>95</v>
      </c>
      <c r="I25" s="45" t="s">
        <v>96</v>
      </c>
    </row>
    <row r="26" ht="12.75">
      <c r="B26" s="76" t="s">
        <v>61</v>
      </c>
    </row>
    <row r="27" spans="2:9" ht="12.75">
      <c r="B27" s="75" t="s">
        <v>97</v>
      </c>
      <c r="E27" s="45" t="s">
        <v>93</v>
      </c>
      <c r="G27" s="45" t="s">
        <v>94</v>
      </c>
      <c r="I27" s="45" t="s">
        <v>98</v>
      </c>
    </row>
    <row r="28" spans="2:9" ht="12.75">
      <c r="B28" s="75"/>
      <c r="G28" s="45" t="s">
        <v>95</v>
      </c>
      <c r="I28" s="45" t="s">
        <v>96</v>
      </c>
    </row>
    <row r="29" ht="12.75">
      <c r="B29" s="75"/>
    </row>
    <row r="30" s="78" customFormat="1" ht="11.25">
      <c r="B30" s="77" t="s">
        <v>99</v>
      </c>
    </row>
    <row r="31" s="78" customFormat="1" ht="11.25">
      <c r="B31" s="77" t="s">
        <v>100</v>
      </c>
    </row>
    <row r="32" s="78" customFormat="1" ht="11.25">
      <c r="B32" s="78" t="s">
        <v>101</v>
      </c>
    </row>
  </sheetData>
  <sheetProtection/>
  <mergeCells count="11">
    <mergeCell ref="G10:H10"/>
    <mergeCell ref="H2:L2"/>
    <mergeCell ref="B4:L4"/>
    <mergeCell ref="B5:L5"/>
    <mergeCell ref="B9:B11"/>
    <mergeCell ref="C9:C11"/>
    <mergeCell ref="D9:D11"/>
    <mergeCell ref="E9:H9"/>
    <mergeCell ref="I9:J10"/>
    <mergeCell ref="K9:L10"/>
    <mergeCell ref="E10:F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M5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57421875" style="45" customWidth="1"/>
    <col min="2" max="2" width="8.7109375" style="45" customWidth="1"/>
    <col min="3" max="3" width="42.28125" style="45" customWidth="1"/>
    <col min="4" max="4" width="9.140625" style="45" customWidth="1"/>
    <col min="5" max="5" width="10.8515625" style="45" customWidth="1"/>
    <col min="6" max="6" width="8.140625" style="45" customWidth="1"/>
    <col min="7" max="7" width="11.7109375" style="45" customWidth="1"/>
    <col min="8" max="8" width="8.57421875" style="45" customWidth="1"/>
    <col min="9" max="9" width="10.7109375" style="45" customWidth="1"/>
    <col min="10" max="10" width="8.140625" style="45" customWidth="1"/>
    <col min="11" max="11" width="10.00390625" style="45" customWidth="1"/>
    <col min="12" max="12" width="7.421875" style="45" customWidth="1"/>
    <col min="13" max="16384" width="9.140625" style="45" customWidth="1"/>
  </cols>
  <sheetData>
    <row r="1" ht="16.5">
      <c r="L1" s="2" t="s">
        <v>122</v>
      </c>
    </row>
    <row r="2" spans="6:12" ht="31.5" customHeight="1">
      <c r="F2" s="46"/>
      <c r="G2" s="47"/>
      <c r="H2" s="48" t="s">
        <v>68</v>
      </c>
      <c r="I2" s="48"/>
      <c r="J2" s="48"/>
      <c r="K2" s="48"/>
      <c r="L2" s="48"/>
    </row>
    <row r="3" spans="3:12" ht="12.75">
      <c r="C3" s="49"/>
      <c r="L3" s="50"/>
    </row>
    <row r="4" spans="2:12" ht="16.5">
      <c r="B4" s="51" t="s">
        <v>123</v>
      </c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2:12" ht="16.5">
      <c r="B5" s="81" t="s">
        <v>124</v>
      </c>
      <c r="C5" s="81"/>
      <c r="D5" s="81"/>
      <c r="E5" s="81"/>
      <c r="F5" s="81"/>
      <c r="G5" s="81"/>
      <c r="H5" s="81"/>
      <c r="I5" s="81"/>
      <c r="J5" s="81"/>
      <c r="K5" s="81"/>
      <c r="L5" s="81"/>
    </row>
    <row r="6" spans="2:12" ht="5.25" customHeight="1"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2:12" ht="20.25" thickBot="1">
      <c r="B7" s="54"/>
      <c r="C7" s="54"/>
      <c r="D7" s="54"/>
      <c r="E7" s="55" t="s">
        <v>4</v>
      </c>
      <c r="F7" s="56"/>
      <c r="G7" s="56"/>
      <c r="H7" s="56"/>
      <c r="I7" s="54"/>
      <c r="J7" s="54"/>
      <c r="K7" s="54"/>
      <c r="L7" s="54"/>
    </row>
    <row r="8" spans="2:12" ht="12.75">
      <c r="B8" s="54"/>
      <c r="C8" s="54"/>
      <c r="D8" s="54"/>
      <c r="E8" s="57"/>
      <c r="F8" s="54"/>
      <c r="G8" s="54"/>
      <c r="H8" s="54"/>
      <c r="I8" s="54"/>
      <c r="J8" s="54"/>
      <c r="K8" s="54"/>
      <c r="L8" s="54" t="s">
        <v>71</v>
      </c>
    </row>
    <row r="9" spans="2:12" s="14" customFormat="1" ht="16.5" customHeight="1">
      <c r="B9" s="13" t="s">
        <v>6</v>
      </c>
      <c r="C9" s="13" t="s">
        <v>72</v>
      </c>
      <c r="D9" s="13" t="s">
        <v>8</v>
      </c>
      <c r="E9" s="13" t="s">
        <v>73</v>
      </c>
      <c r="F9" s="13"/>
      <c r="G9" s="13"/>
      <c r="H9" s="13"/>
      <c r="I9" s="13" t="s">
        <v>74</v>
      </c>
      <c r="J9" s="13"/>
      <c r="K9" s="13" t="s">
        <v>75</v>
      </c>
      <c r="L9" s="13"/>
    </row>
    <row r="10" spans="2:12" s="14" customFormat="1" ht="22.5" customHeight="1">
      <c r="B10" s="13"/>
      <c r="C10" s="13"/>
      <c r="D10" s="13"/>
      <c r="E10" s="13" t="s">
        <v>76</v>
      </c>
      <c r="F10" s="13"/>
      <c r="G10" s="13" t="s">
        <v>77</v>
      </c>
      <c r="H10" s="13"/>
      <c r="I10" s="13"/>
      <c r="J10" s="13"/>
      <c r="K10" s="13"/>
      <c r="L10" s="13"/>
    </row>
    <row r="11" spans="2:12" s="14" customFormat="1" ht="20.25" customHeight="1">
      <c r="B11" s="13"/>
      <c r="C11" s="13"/>
      <c r="D11" s="13"/>
      <c r="E11" s="15" t="s">
        <v>78</v>
      </c>
      <c r="F11" s="15" t="s">
        <v>79</v>
      </c>
      <c r="G11" s="15" t="s">
        <v>78</v>
      </c>
      <c r="H11" s="15" t="s">
        <v>79</v>
      </c>
      <c r="I11" s="15" t="s">
        <v>78</v>
      </c>
      <c r="J11" s="15" t="s">
        <v>79</v>
      </c>
      <c r="K11" s="15" t="s">
        <v>78</v>
      </c>
      <c r="L11" s="15" t="s">
        <v>79</v>
      </c>
    </row>
    <row r="12" spans="2:12" s="14" customFormat="1" ht="9.75" customHeight="1">
      <c r="B12" s="15" t="s">
        <v>18</v>
      </c>
      <c r="C12" s="15" t="s">
        <v>19</v>
      </c>
      <c r="D12" s="15" t="s">
        <v>20</v>
      </c>
      <c r="E12" s="15">
        <v>1</v>
      </c>
      <c r="F12" s="15">
        <v>2</v>
      </c>
      <c r="G12" s="15">
        <v>3</v>
      </c>
      <c r="H12" s="15">
        <v>4</v>
      </c>
      <c r="I12" s="15">
        <v>5</v>
      </c>
      <c r="J12" s="15">
        <v>6</v>
      </c>
      <c r="K12" s="15">
        <v>7</v>
      </c>
      <c r="L12" s="15">
        <v>8</v>
      </c>
    </row>
    <row r="13" spans="2:12" s="88" customFormat="1" ht="12.75">
      <c r="B13" s="82">
        <v>1</v>
      </c>
      <c r="C13" s="83" t="s">
        <v>125</v>
      </c>
      <c r="D13" s="84" t="s">
        <v>126</v>
      </c>
      <c r="E13" s="85">
        <v>16922.035</v>
      </c>
      <c r="F13" s="86">
        <v>20.55</v>
      </c>
      <c r="G13" s="85">
        <v>17856.248000000003</v>
      </c>
      <c r="H13" s="87">
        <v>20.79</v>
      </c>
      <c r="I13" s="85">
        <v>11604.225999999999</v>
      </c>
      <c r="J13" s="87">
        <v>13.69</v>
      </c>
      <c r="K13" s="87">
        <v>17477.959</v>
      </c>
      <c r="L13" s="87">
        <v>20.35</v>
      </c>
    </row>
    <row r="14" spans="2:12" s="88" customFormat="1" ht="12.75">
      <c r="B14" s="89" t="s">
        <v>22</v>
      </c>
      <c r="C14" s="90" t="s">
        <v>127</v>
      </c>
      <c r="D14" s="89" t="s">
        <v>128</v>
      </c>
      <c r="E14" s="91">
        <v>7829.699999999999</v>
      </c>
      <c r="F14" s="92">
        <v>9.51</v>
      </c>
      <c r="G14" s="91">
        <v>7771.711</v>
      </c>
      <c r="H14" s="87">
        <v>9.05</v>
      </c>
      <c r="I14" s="91">
        <v>6263.653</v>
      </c>
      <c r="J14" s="87">
        <v>7.39</v>
      </c>
      <c r="K14" s="93">
        <v>7736.66</v>
      </c>
      <c r="L14" s="87">
        <v>9.01</v>
      </c>
    </row>
    <row r="15" spans="2:12" ht="12.75">
      <c r="B15" s="63" t="s">
        <v>129</v>
      </c>
      <c r="C15" s="64" t="s">
        <v>27</v>
      </c>
      <c r="D15" s="63" t="s">
        <v>130</v>
      </c>
      <c r="E15" s="65">
        <v>3758.179</v>
      </c>
      <c r="F15" s="66">
        <v>4.56</v>
      </c>
      <c r="G15" s="65">
        <v>3912.817</v>
      </c>
      <c r="H15" s="79">
        <v>4.56</v>
      </c>
      <c r="I15" s="65">
        <v>3889.912</v>
      </c>
      <c r="J15" s="79">
        <v>4.59</v>
      </c>
      <c r="K15" s="68">
        <v>3912.817</v>
      </c>
      <c r="L15" s="79">
        <v>4.56</v>
      </c>
    </row>
    <row r="16" spans="2:12" ht="12.75">
      <c r="B16" s="63" t="s">
        <v>131</v>
      </c>
      <c r="C16" s="64" t="s">
        <v>132</v>
      </c>
      <c r="D16" s="63" t="s">
        <v>133</v>
      </c>
      <c r="E16" s="67">
        <v>0</v>
      </c>
      <c r="F16" s="66">
        <v>0</v>
      </c>
      <c r="G16" s="67">
        <v>0</v>
      </c>
      <c r="H16" s="94">
        <v>0</v>
      </c>
      <c r="I16" s="67">
        <v>0</v>
      </c>
      <c r="J16" s="94">
        <v>0</v>
      </c>
      <c r="K16" s="68">
        <v>0</v>
      </c>
      <c r="L16" s="94">
        <v>0</v>
      </c>
    </row>
    <row r="17" spans="2:12" ht="12.75">
      <c r="B17" s="63" t="s">
        <v>134</v>
      </c>
      <c r="C17" s="64" t="s">
        <v>135</v>
      </c>
      <c r="D17" s="63" t="s">
        <v>136</v>
      </c>
      <c r="E17" s="67">
        <v>1804.82</v>
      </c>
      <c r="F17" s="66">
        <v>2.19</v>
      </c>
      <c r="G17" s="67">
        <v>2087.759</v>
      </c>
      <c r="H17" s="79">
        <v>2.43</v>
      </c>
      <c r="I17" s="65">
        <v>1404.096</v>
      </c>
      <c r="J17" s="79">
        <v>1.66</v>
      </c>
      <c r="K17" s="68">
        <v>2061.08</v>
      </c>
      <c r="L17" s="94">
        <v>2.4</v>
      </c>
    </row>
    <row r="18" spans="2:12" s="88" customFormat="1" ht="12.75">
      <c r="B18" s="89" t="s">
        <v>137</v>
      </c>
      <c r="C18" s="90" t="s">
        <v>138</v>
      </c>
      <c r="D18" s="89" t="s">
        <v>81</v>
      </c>
      <c r="E18" s="91">
        <v>2266.7009999999996</v>
      </c>
      <c r="F18" s="92">
        <v>2.75</v>
      </c>
      <c r="G18" s="91">
        <v>1771.1350000000002</v>
      </c>
      <c r="H18" s="87">
        <v>2.06</v>
      </c>
      <c r="I18" s="91">
        <v>969.645</v>
      </c>
      <c r="J18" s="87">
        <v>1.14</v>
      </c>
      <c r="K18" s="91">
        <v>1762.763</v>
      </c>
      <c r="L18" s="87">
        <v>2.05</v>
      </c>
    </row>
    <row r="19" spans="2:12" ht="12.75">
      <c r="B19" s="63" t="s">
        <v>24</v>
      </c>
      <c r="C19" s="64" t="s">
        <v>139</v>
      </c>
      <c r="D19" s="63" t="s">
        <v>140</v>
      </c>
      <c r="E19" s="65">
        <v>4989.575</v>
      </c>
      <c r="F19" s="66">
        <v>6.06</v>
      </c>
      <c r="G19" s="65">
        <v>5651.886</v>
      </c>
      <c r="H19" s="79">
        <v>6.58</v>
      </c>
      <c r="I19" s="65">
        <v>3481.29</v>
      </c>
      <c r="J19" s="79">
        <v>4.11</v>
      </c>
      <c r="K19" s="68">
        <v>6404.371</v>
      </c>
      <c r="L19" s="94">
        <v>7.46</v>
      </c>
    </row>
    <row r="20" spans="2:12" s="88" customFormat="1" ht="12.75">
      <c r="B20" s="89" t="s">
        <v>26</v>
      </c>
      <c r="C20" s="90" t="s">
        <v>141</v>
      </c>
      <c r="D20" s="89" t="s">
        <v>142</v>
      </c>
      <c r="E20" s="91">
        <v>3255.164</v>
      </c>
      <c r="F20" s="92">
        <v>3.95</v>
      </c>
      <c r="G20" s="91">
        <v>3543.4529999999995</v>
      </c>
      <c r="H20" s="87">
        <v>4.13</v>
      </c>
      <c r="I20" s="91">
        <v>1244.006</v>
      </c>
      <c r="J20" s="87">
        <v>1.47</v>
      </c>
      <c r="K20" s="87">
        <v>2344.6150000000002</v>
      </c>
      <c r="L20" s="87">
        <v>2.73</v>
      </c>
    </row>
    <row r="21" spans="2:12" ht="33" customHeight="1">
      <c r="B21" s="63" t="s">
        <v>143</v>
      </c>
      <c r="C21" s="64" t="s">
        <v>144</v>
      </c>
      <c r="D21" s="63" t="s">
        <v>145</v>
      </c>
      <c r="E21" s="67">
        <v>1104.28</v>
      </c>
      <c r="F21" s="66">
        <v>1.34</v>
      </c>
      <c r="G21" s="67">
        <v>1241.463</v>
      </c>
      <c r="H21" s="94">
        <v>1.45</v>
      </c>
      <c r="I21" s="87">
        <v>765.884</v>
      </c>
      <c r="J21" s="94">
        <v>0.9</v>
      </c>
      <c r="K21" s="87">
        <v>1408.962</v>
      </c>
      <c r="L21" s="94">
        <v>1.64</v>
      </c>
    </row>
    <row r="22" spans="2:12" ht="43.5" customHeight="1">
      <c r="B22" s="63" t="s">
        <v>146</v>
      </c>
      <c r="C22" s="64" t="s">
        <v>147</v>
      </c>
      <c r="D22" s="63" t="s">
        <v>148</v>
      </c>
      <c r="E22" s="67">
        <v>1649.359</v>
      </c>
      <c r="F22" s="66">
        <v>2</v>
      </c>
      <c r="G22" s="67">
        <v>1577.312</v>
      </c>
      <c r="H22" s="94">
        <v>1.84</v>
      </c>
      <c r="I22" s="67">
        <v>300.306</v>
      </c>
      <c r="J22" s="94">
        <v>0.35</v>
      </c>
      <c r="K22" s="79">
        <v>275.956</v>
      </c>
      <c r="L22" s="79">
        <v>0.32</v>
      </c>
    </row>
    <row r="23" spans="2:12" s="88" customFormat="1" ht="12.75">
      <c r="B23" s="89" t="s">
        <v>149</v>
      </c>
      <c r="C23" s="90" t="s">
        <v>150</v>
      </c>
      <c r="D23" s="89" t="s">
        <v>105</v>
      </c>
      <c r="E23" s="91">
        <v>501.52500000000003</v>
      </c>
      <c r="F23" s="92">
        <v>0.61</v>
      </c>
      <c r="G23" s="91">
        <v>724.6780000000001</v>
      </c>
      <c r="H23" s="87">
        <v>0.84</v>
      </c>
      <c r="I23" s="91">
        <v>177.81600000000003</v>
      </c>
      <c r="J23" s="87">
        <v>0.21</v>
      </c>
      <c r="K23" s="91">
        <v>659.697</v>
      </c>
      <c r="L23" s="87">
        <v>0.77</v>
      </c>
    </row>
    <row r="24" spans="2:12" s="88" customFormat="1" ht="12.75">
      <c r="B24" s="89" t="s">
        <v>28</v>
      </c>
      <c r="C24" s="90" t="s">
        <v>151</v>
      </c>
      <c r="D24" s="89" t="s">
        <v>152</v>
      </c>
      <c r="E24" s="91">
        <v>847.596</v>
      </c>
      <c r="F24" s="92">
        <v>1.03</v>
      </c>
      <c r="G24" s="91">
        <v>889.198</v>
      </c>
      <c r="H24" s="87">
        <v>1.04</v>
      </c>
      <c r="I24" s="91">
        <v>615.277</v>
      </c>
      <c r="J24" s="87">
        <v>0.73</v>
      </c>
      <c r="K24" s="87">
        <v>992.313</v>
      </c>
      <c r="L24" s="87">
        <v>1.16</v>
      </c>
    </row>
    <row r="25" spans="2:12" ht="12.75">
      <c r="B25" s="95">
        <v>2</v>
      </c>
      <c r="C25" s="64" t="s">
        <v>153</v>
      </c>
      <c r="D25" s="63" t="s">
        <v>154</v>
      </c>
      <c r="E25" s="67">
        <v>0</v>
      </c>
      <c r="F25" s="66">
        <v>0</v>
      </c>
      <c r="G25" s="67">
        <v>0</v>
      </c>
      <c r="H25" s="96">
        <v>0</v>
      </c>
      <c r="I25" s="67">
        <v>0</v>
      </c>
      <c r="J25" s="96">
        <v>0</v>
      </c>
      <c r="K25" s="68">
        <v>0</v>
      </c>
      <c r="L25" s="94">
        <v>0</v>
      </c>
    </row>
    <row r="26" spans="2:12" s="88" customFormat="1" ht="12.75">
      <c r="B26" s="97">
        <v>3</v>
      </c>
      <c r="C26" s="90" t="s">
        <v>155</v>
      </c>
      <c r="D26" s="89" t="s">
        <v>156</v>
      </c>
      <c r="E26" s="98">
        <v>632.0889999999998</v>
      </c>
      <c r="F26" s="92">
        <v>0.77</v>
      </c>
      <c r="G26" s="98">
        <v>705.35</v>
      </c>
      <c r="H26" s="99">
        <v>0.82</v>
      </c>
      <c r="I26" s="98">
        <v>493.102</v>
      </c>
      <c r="J26" s="100">
        <v>0.58</v>
      </c>
      <c r="K26" s="93">
        <v>405.803</v>
      </c>
      <c r="L26" s="99">
        <v>0.47</v>
      </c>
    </row>
    <row r="27" spans="2:12" ht="12.75">
      <c r="B27" s="95">
        <v>4</v>
      </c>
      <c r="C27" s="64" t="s">
        <v>157</v>
      </c>
      <c r="D27" s="63" t="s">
        <v>158</v>
      </c>
      <c r="E27" s="67">
        <v>0</v>
      </c>
      <c r="F27" s="66">
        <v>0</v>
      </c>
      <c r="G27" s="67">
        <v>0</v>
      </c>
      <c r="H27" s="96">
        <v>0</v>
      </c>
      <c r="I27" s="67">
        <v>0</v>
      </c>
      <c r="J27" s="96">
        <v>0</v>
      </c>
      <c r="K27" s="68">
        <v>0</v>
      </c>
      <c r="L27" s="94">
        <v>0</v>
      </c>
    </row>
    <row r="28" spans="2:12" ht="12.75">
      <c r="B28" s="95">
        <v>5</v>
      </c>
      <c r="C28" s="64" t="s">
        <v>159</v>
      </c>
      <c r="D28" s="63" t="s">
        <v>160</v>
      </c>
      <c r="E28" s="67">
        <v>0</v>
      </c>
      <c r="F28" s="66">
        <v>0</v>
      </c>
      <c r="G28" s="67">
        <v>0</v>
      </c>
      <c r="H28" s="96">
        <v>0</v>
      </c>
      <c r="I28" s="67">
        <v>0</v>
      </c>
      <c r="J28" s="96">
        <v>0</v>
      </c>
      <c r="K28" s="68">
        <v>0</v>
      </c>
      <c r="L28" s="94">
        <v>0</v>
      </c>
    </row>
    <row r="29" spans="2:12" s="88" customFormat="1" ht="12.75">
      <c r="B29" s="97">
        <v>6</v>
      </c>
      <c r="C29" s="90" t="s">
        <v>161</v>
      </c>
      <c r="D29" s="89" t="s">
        <v>162</v>
      </c>
      <c r="E29" s="98">
        <v>17554.124</v>
      </c>
      <c r="F29" s="92">
        <v>21.32</v>
      </c>
      <c r="G29" s="98">
        <v>18561.598</v>
      </c>
      <c r="H29" s="99">
        <v>21.62</v>
      </c>
      <c r="I29" s="98">
        <v>12097.328</v>
      </c>
      <c r="J29" s="99">
        <v>14.27</v>
      </c>
      <c r="K29" s="93">
        <v>17883.762</v>
      </c>
      <c r="L29" s="99">
        <v>20.83</v>
      </c>
    </row>
    <row r="30" spans="2:12" ht="12.75">
      <c r="B30" s="95">
        <v>7</v>
      </c>
      <c r="C30" s="64" t="s">
        <v>163</v>
      </c>
      <c r="D30" s="63" t="s">
        <v>164</v>
      </c>
      <c r="E30" s="67">
        <v>0</v>
      </c>
      <c r="F30" s="66">
        <v>0</v>
      </c>
      <c r="G30" s="67">
        <v>0</v>
      </c>
      <c r="H30" s="96">
        <v>0</v>
      </c>
      <c r="I30" s="67">
        <v>0</v>
      </c>
      <c r="J30" s="96">
        <v>0</v>
      </c>
      <c r="K30" s="68">
        <v>0</v>
      </c>
      <c r="L30" s="94">
        <v>0</v>
      </c>
    </row>
    <row r="31" spans="2:12" ht="12.75">
      <c r="B31" s="95">
        <v>8</v>
      </c>
      <c r="C31" s="64" t="s">
        <v>165</v>
      </c>
      <c r="D31" s="63" t="s">
        <v>166</v>
      </c>
      <c r="E31" s="67">
        <v>-9398.041000000001</v>
      </c>
      <c r="F31" s="66">
        <v>-11.41</v>
      </c>
      <c r="G31" s="67">
        <v>-7513.035000000002</v>
      </c>
      <c r="H31" s="79">
        <v>-8.75</v>
      </c>
      <c r="I31" s="67">
        <v>0</v>
      </c>
      <c r="J31" s="79">
        <v>0</v>
      </c>
      <c r="K31" s="68">
        <v>0</v>
      </c>
      <c r="L31" s="94">
        <v>0</v>
      </c>
    </row>
    <row r="32" spans="2:12" ht="12.75">
      <c r="B32" s="63" t="s">
        <v>43</v>
      </c>
      <c r="C32" s="64" t="s">
        <v>167</v>
      </c>
      <c r="D32" s="63" t="s">
        <v>168</v>
      </c>
      <c r="E32" s="101"/>
      <c r="F32" s="102"/>
      <c r="G32" s="101"/>
      <c r="H32" s="103"/>
      <c r="I32" s="79">
        <v>0</v>
      </c>
      <c r="J32" s="79">
        <v>0</v>
      </c>
      <c r="K32" s="68">
        <v>0</v>
      </c>
      <c r="L32" s="94">
        <v>0</v>
      </c>
    </row>
    <row r="33" spans="2:12" ht="12.75">
      <c r="B33" s="63" t="s">
        <v>45</v>
      </c>
      <c r="C33" s="64" t="s">
        <v>169</v>
      </c>
      <c r="D33" s="63" t="s">
        <v>170</v>
      </c>
      <c r="E33" s="101"/>
      <c r="F33" s="102"/>
      <c r="G33" s="101"/>
      <c r="H33" s="103"/>
      <c r="I33" s="79">
        <v>0</v>
      </c>
      <c r="J33" s="79">
        <v>0</v>
      </c>
      <c r="K33" s="68">
        <v>0</v>
      </c>
      <c r="L33" s="94">
        <v>0</v>
      </c>
    </row>
    <row r="34" spans="2:12" ht="12.75">
      <c r="B34" s="63" t="s">
        <v>171</v>
      </c>
      <c r="C34" s="64" t="s">
        <v>172</v>
      </c>
      <c r="D34" s="63" t="s">
        <v>173</v>
      </c>
      <c r="E34" s="101"/>
      <c r="F34" s="102"/>
      <c r="G34" s="101"/>
      <c r="H34" s="103"/>
      <c r="I34" s="79">
        <v>0</v>
      </c>
      <c r="J34" s="79">
        <v>0</v>
      </c>
      <c r="K34" s="68">
        <v>0</v>
      </c>
      <c r="L34" s="94">
        <v>0</v>
      </c>
    </row>
    <row r="35" spans="2:12" ht="12.75">
      <c r="B35" s="63" t="s">
        <v>174</v>
      </c>
      <c r="C35" s="64" t="s">
        <v>175</v>
      </c>
      <c r="D35" s="63" t="s">
        <v>176</v>
      </c>
      <c r="E35" s="101"/>
      <c r="F35" s="102"/>
      <c r="G35" s="101"/>
      <c r="H35" s="103"/>
      <c r="I35" s="79">
        <v>0</v>
      </c>
      <c r="J35" s="79">
        <v>0</v>
      </c>
      <c r="K35" s="68">
        <v>0</v>
      </c>
      <c r="L35" s="94">
        <v>0</v>
      </c>
    </row>
    <row r="36" spans="2:12" ht="17.25" customHeight="1">
      <c r="B36" s="63" t="s">
        <v>177</v>
      </c>
      <c r="C36" s="64" t="s">
        <v>178</v>
      </c>
      <c r="D36" s="63" t="s">
        <v>179</v>
      </c>
      <c r="E36" s="101"/>
      <c r="F36" s="102"/>
      <c r="G36" s="101"/>
      <c r="H36" s="103"/>
      <c r="I36" s="79">
        <v>0</v>
      </c>
      <c r="J36" s="79">
        <v>0</v>
      </c>
      <c r="K36" s="68">
        <v>0</v>
      </c>
      <c r="L36" s="94">
        <v>0</v>
      </c>
    </row>
    <row r="37" spans="2:12" ht="12.75">
      <c r="B37" s="63" t="s">
        <v>180</v>
      </c>
      <c r="C37" s="64" t="s">
        <v>181</v>
      </c>
      <c r="D37" s="63" t="s">
        <v>182</v>
      </c>
      <c r="E37" s="101"/>
      <c r="F37" s="102"/>
      <c r="G37" s="101"/>
      <c r="H37" s="103"/>
      <c r="I37" s="79">
        <v>0</v>
      </c>
      <c r="J37" s="79">
        <v>0</v>
      </c>
      <c r="K37" s="68">
        <v>0</v>
      </c>
      <c r="L37" s="94">
        <v>0</v>
      </c>
    </row>
    <row r="38" spans="2:12" ht="25.5">
      <c r="B38" s="95">
        <v>9</v>
      </c>
      <c r="C38" s="64" t="s">
        <v>183</v>
      </c>
      <c r="D38" s="63" t="s">
        <v>184</v>
      </c>
      <c r="E38" s="65">
        <v>8156.083</v>
      </c>
      <c r="F38" s="66">
        <v>9.91</v>
      </c>
      <c r="G38" s="65">
        <v>11048.563</v>
      </c>
      <c r="H38" s="79">
        <v>12.87</v>
      </c>
      <c r="I38" s="68">
        <v>12097.328</v>
      </c>
      <c r="J38" s="79">
        <v>14.27</v>
      </c>
      <c r="K38" s="68">
        <v>17883.762</v>
      </c>
      <c r="L38" s="94">
        <v>20.83</v>
      </c>
    </row>
    <row r="39" spans="2:12" ht="25.5">
      <c r="B39" s="95">
        <v>10</v>
      </c>
      <c r="C39" s="64" t="s">
        <v>185</v>
      </c>
      <c r="D39" s="63" t="s">
        <v>186</v>
      </c>
      <c r="E39" s="98">
        <v>823.332</v>
      </c>
      <c r="F39" s="101"/>
      <c r="G39" s="98">
        <v>858.6940000000001</v>
      </c>
      <c r="H39" s="104"/>
      <c r="I39" s="98">
        <v>847.746</v>
      </c>
      <c r="J39" s="104"/>
      <c r="K39" s="98">
        <v>858.6940000000001</v>
      </c>
      <c r="L39" s="104"/>
    </row>
    <row r="40" spans="2:12" ht="12.75">
      <c r="B40" s="63" t="s">
        <v>53</v>
      </c>
      <c r="C40" s="64" t="s">
        <v>187</v>
      </c>
      <c r="D40" s="63" t="s">
        <v>188</v>
      </c>
      <c r="E40" s="98">
        <v>326.671</v>
      </c>
      <c r="F40" s="101"/>
      <c r="G40" s="98">
        <v>321.61400000000003</v>
      </c>
      <c r="H40" s="103"/>
      <c r="I40" s="98">
        <v>348.9</v>
      </c>
      <c r="J40" s="103"/>
      <c r="K40" s="98">
        <v>321.61400000000003</v>
      </c>
      <c r="L40" s="103"/>
    </row>
    <row r="41" spans="2:12" ht="12.75">
      <c r="B41" s="63" t="s">
        <v>54</v>
      </c>
      <c r="C41" s="64" t="s">
        <v>189</v>
      </c>
      <c r="D41" s="63" t="s">
        <v>190</v>
      </c>
      <c r="E41" s="98">
        <v>19.268</v>
      </c>
      <c r="F41" s="101"/>
      <c r="G41" s="98">
        <v>18.862</v>
      </c>
      <c r="H41" s="103"/>
      <c r="I41" s="98">
        <v>11.339</v>
      </c>
      <c r="J41" s="103"/>
      <c r="K41" s="98">
        <v>18.862</v>
      </c>
      <c r="L41" s="103"/>
    </row>
    <row r="42" spans="2:12" ht="12.75">
      <c r="B42" s="63" t="s">
        <v>55</v>
      </c>
      <c r="C42" s="64" t="s">
        <v>191</v>
      </c>
      <c r="D42" s="63" t="s">
        <v>192</v>
      </c>
      <c r="E42" s="98">
        <v>477.39300000000003</v>
      </c>
      <c r="F42" s="101"/>
      <c r="G42" s="98">
        <v>518.2180000000001</v>
      </c>
      <c r="H42" s="103"/>
      <c r="I42" s="98">
        <v>487.507</v>
      </c>
      <c r="J42" s="103"/>
      <c r="K42" s="98">
        <v>518.2180000000001</v>
      </c>
      <c r="L42" s="103"/>
    </row>
    <row r="43" spans="2:12" ht="25.5">
      <c r="B43" s="63" t="s">
        <v>193</v>
      </c>
      <c r="C43" s="64" t="s">
        <v>194</v>
      </c>
      <c r="D43" s="63" t="s">
        <v>195</v>
      </c>
      <c r="E43" s="67">
        <v>0</v>
      </c>
      <c r="F43" s="101"/>
      <c r="G43" s="67">
        <v>0</v>
      </c>
      <c r="H43" s="103"/>
      <c r="I43" s="67">
        <v>0</v>
      </c>
      <c r="J43" s="103"/>
      <c r="K43" s="68">
        <v>0</v>
      </c>
      <c r="L43" s="103"/>
    </row>
    <row r="44" spans="2:13" ht="14.25">
      <c r="B44" s="95">
        <v>11</v>
      </c>
      <c r="C44" s="64" t="s">
        <v>196</v>
      </c>
      <c r="D44" s="63" t="s">
        <v>197</v>
      </c>
      <c r="E44" s="101"/>
      <c r="F44" s="66">
        <v>9.906189726623039</v>
      </c>
      <c r="G44" s="101"/>
      <c r="H44" s="94">
        <v>12.866705718218595</v>
      </c>
      <c r="I44" s="101"/>
      <c r="J44" s="94">
        <v>14.269991247378341</v>
      </c>
      <c r="K44" s="103"/>
      <c r="L44" s="94">
        <v>20.83</v>
      </c>
      <c r="M44" s="73"/>
    </row>
    <row r="45" spans="2:11" ht="14.25">
      <c r="B45" s="69"/>
      <c r="C45" s="70"/>
      <c r="D45" s="69"/>
      <c r="E45" s="71"/>
      <c r="F45" s="72"/>
      <c r="G45" s="71"/>
      <c r="H45" s="72"/>
      <c r="I45" s="71"/>
      <c r="J45" s="73"/>
      <c r="K45" s="1"/>
    </row>
    <row r="46" spans="2:12" ht="14.25">
      <c r="B46" s="69"/>
      <c r="C46" s="70"/>
      <c r="D46" s="69"/>
      <c r="E46" s="71"/>
      <c r="F46" s="72"/>
      <c r="G46" s="71"/>
      <c r="H46" s="72"/>
      <c r="I46" s="71"/>
      <c r="J46" s="1"/>
      <c r="K46" s="1"/>
      <c r="L46" s="74"/>
    </row>
    <row r="48" spans="2:9" ht="12.75">
      <c r="B48" s="75" t="s">
        <v>92</v>
      </c>
      <c r="E48" s="45" t="s">
        <v>93</v>
      </c>
      <c r="G48" s="45" t="s">
        <v>94</v>
      </c>
      <c r="I48" s="45" t="s">
        <v>57</v>
      </c>
    </row>
    <row r="49" spans="2:9" ht="12.75">
      <c r="B49" s="75"/>
      <c r="G49" s="45" t="s">
        <v>95</v>
      </c>
      <c r="I49" s="45" t="s">
        <v>96</v>
      </c>
    </row>
    <row r="50" ht="12.75">
      <c r="B50" s="76" t="s">
        <v>61</v>
      </c>
    </row>
    <row r="51" spans="2:9" ht="12.75">
      <c r="B51" s="75" t="s">
        <v>97</v>
      </c>
      <c r="E51" s="45" t="s">
        <v>93</v>
      </c>
      <c r="G51" s="45" t="s">
        <v>94</v>
      </c>
      <c r="I51" s="45" t="s">
        <v>98</v>
      </c>
    </row>
    <row r="52" spans="2:9" ht="12.75">
      <c r="B52" s="75"/>
      <c r="G52" s="45" t="s">
        <v>95</v>
      </c>
      <c r="I52" s="45" t="s">
        <v>96</v>
      </c>
    </row>
    <row r="53" ht="12.75">
      <c r="B53" s="75"/>
    </row>
    <row r="54" s="78" customFormat="1" ht="11.25">
      <c r="B54" s="77" t="s">
        <v>99</v>
      </c>
    </row>
    <row r="55" s="78" customFormat="1" ht="11.25">
      <c r="B55" s="77" t="s">
        <v>100</v>
      </c>
    </row>
    <row r="56" s="78" customFormat="1" ht="11.25">
      <c r="B56" s="78" t="s">
        <v>101</v>
      </c>
    </row>
    <row r="57" spans="3:4" ht="12.75">
      <c r="C57" s="45">
        <f>676.099/2241.259</f>
        <v>0.3016603614307851</v>
      </c>
      <c r="D57" s="45">
        <f>647.164*0.3</f>
        <v>194.14919999999998</v>
      </c>
    </row>
    <row r="58" spans="3:4" ht="12.75">
      <c r="C58" s="45">
        <f>264.25/719.565</f>
        <v>0.36723576049418744</v>
      </c>
      <c r="D58" s="45">
        <f>389.866*0.37</f>
        <v>144.25042</v>
      </c>
    </row>
  </sheetData>
  <sheetProtection/>
  <mergeCells count="11">
    <mergeCell ref="G10:H10"/>
    <mergeCell ref="H2:L2"/>
    <mergeCell ref="B4:L4"/>
    <mergeCell ref="B5:L5"/>
    <mergeCell ref="B9:B11"/>
    <mergeCell ref="C9:C11"/>
    <mergeCell ref="D9:D11"/>
    <mergeCell ref="E9:H9"/>
    <mergeCell ref="I9:J10"/>
    <mergeCell ref="K9:L10"/>
    <mergeCell ref="E10:F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"/>
    </sheetView>
  </sheetViews>
  <sheetFormatPr defaultColWidth="9.140625" defaultRowHeight="15" outlineLevelRow="1"/>
  <cols>
    <col min="1" max="1" width="8.7109375" style="1" customWidth="1"/>
    <col min="2" max="2" width="44.57421875" style="1" customWidth="1"/>
    <col min="3" max="3" width="9.140625" style="1" customWidth="1"/>
    <col min="4" max="4" width="11.421875" style="1" customWidth="1"/>
    <col min="5" max="5" width="8.421875" style="1" customWidth="1"/>
    <col min="6" max="6" width="11.140625" style="1" customWidth="1"/>
    <col min="7" max="7" width="8.7109375" style="1" customWidth="1"/>
    <col min="8" max="8" width="11.421875" style="1" customWidth="1"/>
    <col min="9" max="9" width="7.421875" style="1" customWidth="1"/>
    <col min="10" max="10" width="10.8515625" style="1" customWidth="1"/>
    <col min="11" max="11" width="7.140625" style="1" customWidth="1"/>
    <col min="12" max="16384" width="9.140625" style="1" customWidth="1"/>
  </cols>
  <sheetData>
    <row r="1" spans="1:11" ht="16.5">
      <c r="A1" s="105"/>
      <c r="B1" s="105"/>
      <c r="K1" s="2" t="s">
        <v>198</v>
      </c>
    </row>
    <row r="2" spans="1:11" ht="39.75" customHeight="1">
      <c r="A2" s="105"/>
      <c r="B2" s="105"/>
      <c r="G2" s="48" t="s">
        <v>68</v>
      </c>
      <c r="H2" s="48"/>
      <c r="I2" s="48"/>
      <c r="J2" s="48"/>
      <c r="K2" s="48"/>
    </row>
    <row r="3" ht="15.75">
      <c r="A3" s="106"/>
    </row>
    <row r="4" spans="1:11" ht="33" customHeight="1">
      <c r="A4" s="107" t="s">
        <v>199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19.5">
      <c r="A5" s="108"/>
      <c r="B5" s="109"/>
      <c r="C5" s="110" t="s">
        <v>4</v>
      </c>
      <c r="D5" s="109"/>
      <c r="E5" s="109"/>
      <c r="F5" s="109"/>
      <c r="G5" s="109"/>
      <c r="H5" s="109"/>
      <c r="I5" s="109"/>
      <c r="J5" s="109"/>
      <c r="K5" s="109"/>
    </row>
    <row r="6" spans="1:11" ht="15">
      <c r="A6" s="111" t="s">
        <v>200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</row>
    <row r="7" spans="1:11" s="14" customFormat="1" ht="9.75">
      <c r="A7" s="13" t="s">
        <v>6</v>
      </c>
      <c r="B7" s="13" t="s">
        <v>72</v>
      </c>
      <c r="C7" s="13" t="s">
        <v>8</v>
      </c>
      <c r="D7" s="13" t="s">
        <v>73</v>
      </c>
      <c r="E7" s="13"/>
      <c r="F7" s="13"/>
      <c r="G7" s="13"/>
      <c r="H7" s="13" t="s">
        <v>201</v>
      </c>
      <c r="I7" s="13"/>
      <c r="J7" s="13" t="s">
        <v>202</v>
      </c>
      <c r="K7" s="13"/>
    </row>
    <row r="8" spans="1:11" s="14" customFormat="1" ht="35.25" customHeight="1">
      <c r="A8" s="13"/>
      <c r="B8" s="13"/>
      <c r="C8" s="13"/>
      <c r="D8" s="13" t="s">
        <v>76</v>
      </c>
      <c r="E8" s="13"/>
      <c r="F8" s="13" t="s">
        <v>77</v>
      </c>
      <c r="G8" s="13"/>
      <c r="H8" s="13"/>
      <c r="I8" s="13"/>
      <c r="J8" s="13"/>
      <c r="K8" s="13"/>
    </row>
    <row r="9" spans="1:11" s="14" customFormat="1" ht="9.75">
      <c r="A9" s="13"/>
      <c r="B9" s="13"/>
      <c r="C9" s="13"/>
      <c r="D9" s="15" t="s">
        <v>78</v>
      </c>
      <c r="E9" s="15" t="s">
        <v>79</v>
      </c>
      <c r="F9" s="15" t="s">
        <v>78</v>
      </c>
      <c r="G9" s="15" t="s">
        <v>79</v>
      </c>
      <c r="H9" s="15" t="s">
        <v>78</v>
      </c>
      <c r="I9" s="15" t="s">
        <v>79</v>
      </c>
      <c r="J9" s="15" t="s">
        <v>78</v>
      </c>
      <c r="K9" s="15" t="s">
        <v>79</v>
      </c>
    </row>
    <row r="10" spans="1:11" s="14" customFormat="1" ht="9.75">
      <c r="A10" s="15" t="s">
        <v>18</v>
      </c>
      <c r="B10" s="15" t="s">
        <v>19</v>
      </c>
      <c r="C10" s="15" t="s">
        <v>20</v>
      </c>
      <c r="D10" s="15">
        <v>1</v>
      </c>
      <c r="E10" s="15">
        <v>2</v>
      </c>
      <c r="F10" s="15">
        <v>3</v>
      </c>
      <c r="G10" s="15">
        <v>4</v>
      </c>
      <c r="H10" s="15">
        <v>5</v>
      </c>
      <c r="I10" s="15">
        <v>6</v>
      </c>
      <c r="J10" s="15">
        <v>7</v>
      </c>
      <c r="K10" s="15">
        <v>8</v>
      </c>
    </row>
    <row r="11" spans="1:11" s="62" customFormat="1" ht="12.75">
      <c r="A11" s="112"/>
      <c r="B11" s="59" t="s">
        <v>80</v>
      </c>
      <c r="C11" s="58" t="s">
        <v>136</v>
      </c>
      <c r="D11" s="60">
        <v>1144.384</v>
      </c>
      <c r="E11" s="61">
        <v>1.29</v>
      </c>
      <c r="F11" s="60">
        <v>697.8259999999999</v>
      </c>
      <c r="G11" s="61">
        <v>0.75</v>
      </c>
      <c r="H11" s="60">
        <v>455.314</v>
      </c>
      <c r="I11" s="61">
        <v>0.44</v>
      </c>
      <c r="J11" s="60">
        <v>997.19</v>
      </c>
      <c r="K11" s="61">
        <v>1.07</v>
      </c>
    </row>
    <row r="12" spans="1:11" s="44" customFormat="1" ht="12.75">
      <c r="A12" s="113" t="s">
        <v>82</v>
      </c>
      <c r="B12" s="64" t="s">
        <v>203</v>
      </c>
      <c r="C12" s="114"/>
      <c r="D12" s="115">
        <v>312.994</v>
      </c>
      <c r="E12" s="116">
        <v>0.35</v>
      </c>
      <c r="F12" s="115">
        <v>363.393</v>
      </c>
      <c r="G12" s="116">
        <v>0.39</v>
      </c>
      <c r="H12" s="115">
        <v>240.625</v>
      </c>
      <c r="I12" s="116">
        <v>0.23</v>
      </c>
      <c r="J12" s="115">
        <v>367.971</v>
      </c>
      <c r="K12" s="116">
        <v>0.39</v>
      </c>
    </row>
    <row r="13" spans="1:11" s="44" customFormat="1" ht="12.75">
      <c r="A13" s="113" t="s">
        <v>84</v>
      </c>
      <c r="B13" s="64" t="s">
        <v>85</v>
      </c>
      <c r="C13" s="114"/>
      <c r="D13" s="115">
        <v>762.747</v>
      </c>
      <c r="E13" s="116">
        <v>0.86</v>
      </c>
      <c r="F13" s="115">
        <v>269.534</v>
      </c>
      <c r="G13" s="116">
        <v>0.29</v>
      </c>
      <c r="H13" s="115">
        <v>171.364</v>
      </c>
      <c r="I13" s="116">
        <v>0.17</v>
      </c>
      <c r="J13" s="115">
        <v>574.195</v>
      </c>
      <c r="K13" s="116">
        <v>0.61</v>
      </c>
    </row>
    <row r="14" spans="1:11" s="44" customFormat="1" ht="25.5">
      <c r="A14" s="117" t="s">
        <v>86</v>
      </c>
      <c r="B14" s="64" t="s">
        <v>87</v>
      </c>
      <c r="C14" s="114"/>
      <c r="D14" s="118">
        <v>68.643</v>
      </c>
      <c r="E14" s="116">
        <v>0.08</v>
      </c>
      <c r="F14" s="118">
        <v>64.899</v>
      </c>
      <c r="G14" s="116">
        <v>0.07</v>
      </c>
      <c r="H14" s="118">
        <v>43.325</v>
      </c>
      <c r="I14" s="116">
        <v>0.04</v>
      </c>
      <c r="J14" s="118">
        <v>55.024</v>
      </c>
      <c r="K14" s="116">
        <v>0.06</v>
      </c>
    </row>
    <row r="15" spans="1:11" s="44" customFormat="1" ht="12.75">
      <c r="A15" s="117" t="s">
        <v>88</v>
      </c>
      <c r="B15" s="64" t="s">
        <v>91</v>
      </c>
      <c r="C15" s="114"/>
      <c r="D15" s="119">
        <v>0</v>
      </c>
      <c r="E15" s="116">
        <v>0</v>
      </c>
      <c r="F15" s="119">
        <v>0</v>
      </c>
      <c r="G15" s="116">
        <v>0</v>
      </c>
      <c r="H15" s="119">
        <v>0</v>
      </c>
      <c r="I15" s="116">
        <v>0</v>
      </c>
      <c r="J15" s="119">
        <v>0</v>
      </c>
      <c r="K15" s="116">
        <v>0</v>
      </c>
    </row>
    <row r="16" spans="1:11" s="88" customFormat="1" ht="25.5" hidden="1" outlineLevel="1">
      <c r="A16" s="97"/>
      <c r="B16" s="90" t="s">
        <v>204</v>
      </c>
      <c r="C16" s="89"/>
      <c r="D16" s="97">
        <f>'[1]Дод 28 Річний план'!G32</f>
        <v>889.098</v>
      </c>
      <c r="E16" s="120"/>
      <c r="F16" s="97">
        <f>'[1]Дод 28 Річний план'!H32</f>
        <v>936.271</v>
      </c>
      <c r="G16" s="120"/>
      <c r="H16" s="97">
        <f>'[1]Дод 28 Річний план'!I32</f>
        <v>1031.712</v>
      </c>
      <c r="I16" s="120"/>
      <c r="J16" s="97">
        <f>'[1]Дод 28 Річний план'!J32</f>
        <v>936.271</v>
      </c>
      <c r="K16" s="120"/>
    </row>
    <row r="17" spans="1:11" s="45" customFormat="1" ht="12.75" collapsed="1">
      <c r="A17" s="50" t="s">
        <v>205</v>
      </c>
      <c r="I17" s="121"/>
      <c r="K17" s="122"/>
    </row>
    <row r="18" spans="1:11" ht="15">
      <c r="A18" s="123"/>
      <c r="K18" s="74"/>
    </row>
    <row r="19" spans="2:11" ht="15">
      <c r="B19" s="124" t="s">
        <v>92</v>
      </c>
      <c r="C19" s="125"/>
      <c r="D19" s="125"/>
      <c r="E19" s="126" t="s">
        <v>93</v>
      </c>
      <c r="F19" s="125"/>
      <c r="G19" s="126" t="s">
        <v>94</v>
      </c>
      <c r="H19" s="125"/>
      <c r="I19" s="125" t="s">
        <v>57</v>
      </c>
      <c r="J19" s="125"/>
      <c r="K19" s="127"/>
    </row>
    <row r="20" spans="2:11" ht="15">
      <c r="B20" s="128"/>
      <c r="C20" s="125"/>
      <c r="D20" s="125"/>
      <c r="E20" s="125"/>
      <c r="F20" s="125"/>
      <c r="G20" s="125" t="s">
        <v>95</v>
      </c>
      <c r="H20" s="125"/>
      <c r="I20" s="125" t="s">
        <v>96</v>
      </c>
      <c r="J20" s="125"/>
      <c r="K20" s="127"/>
    </row>
    <row r="21" spans="2:10" ht="15">
      <c r="B21" s="129" t="s">
        <v>61</v>
      </c>
      <c r="C21" s="125"/>
      <c r="D21" s="125"/>
      <c r="E21" s="125"/>
      <c r="F21" s="125"/>
      <c r="G21" s="125"/>
      <c r="H21" s="125"/>
      <c r="I21" s="125"/>
      <c r="J21" s="125"/>
    </row>
    <row r="22" spans="2:10" ht="15">
      <c r="B22" s="130" t="s">
        <v>97</v>
      </c>
      <c r="C22" s="125"/>
      <c r="D22" s="125"/>
      <c r="E22" s="126" t="s">
        <v>93</v>
      </c>
      <c r="F22" s="125"/>
      <c r="G22" s="126" t="s">
        <v>94</v>
      </c>
      <c r="H22" s="125"/>
      <c r="I22" s="125" t="s">
        <v>98</v>
      </c>
      <c r="J22" s="125"/>
    </row>
    <row r="23" spans="2:10" ht="14.25">
      <c r="B23" s="128"/>
      <c r="C23" s="125"/>
      <c r="D23" s="125"/>
      <c r="E23" s="125"/>
      <c r="F23" s="125"/>
      <c r="G23" s="125" t="s">
        <v>95</v>
      </c>
      <c r="H23" s="125"/>
      <c r="I23" s="125" t="s">
        <v>96</v>
      </c>
      <c r="J23" s="125"/>
    </row>
    <row r="24" spans="2:10" ht="14.25">
      <c r="B24" s="128"/>
      <c r="C24" s="125"/>
      <c r="D24" s="125"/>
      <c r="E24" s="125"/>
      <c r="F24" s="125"/>
      <c r="G24" s="125"/>
      <c r="H24" s="125"/>
      <c r="I24" s="125"/>
      <c r="J24" s="125"/>
    </row>
    <row r="25" spans="1:10" ht="14.25">
      <c r="A25" s="131"/>
      <c r="B25" s="132" t="s">
        <v>99</v>
      </c>
      <c r="C25" s="125"/>
      <c r="D25" s="125"/>
      <c r="E25" s="125"/>
      <c r="F25" s="125"/>
      <c r="G25" s="125"/>
      <c r="H25" s="125"/>
      <c r="I25" s="125"/>
      <c r="J25" s="125"/>
    </row>
    <row r="26" spans="1:10" ht="14.25">
      <c r="A26" s="131"/>
      <c r="B26" s="132" t="s">
        <v>100</v>
      </c>
      <c r="C26" s="125"/>
      <c r="D26" s="125"/>
      <c r="E26" s="125"/>
      <c r="F26" s="125"/>
      <c r="G26" s="125"/>
      <c r="H26" s="125"/>
      <c r="I26" s="125"/>
      <c r="J26" s="125"/>
    </row>
    <row r="27" spans="1:2" ht="14.25">
      <c r="A27" s="131"/>
      <c r="B27" s="131"/>
    </row>
  </sheetData>
  <sheetProtection/>
  <mergeCells count="11">
    <mergeCell ref="F8:G8"/>
    <mergeCell ref="G2:K2"/>
    <mergeCell ref="A4:K4"/>
    <mergeCell ref="A6:K6"/>
    <mergeCell ref="A7:A9"/>
    <mergeCell ref="B7:B9"/>
    <mergeCell ref="C7:C9"/>
    <mergeCell ref="D7:G7"/>
    <mergeCell ref="H7:I8"/>
    <mergeCell ref="J7:K8"/>
    <mergeCell ref="D8:E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N19" sqref="N19"/>
    </sheetView>
  </sheetViews>
  <sheetFormatPr defaultColWidth="9.140625" defaultRowHeight="15" outlineLevelRow="1"/>
  <cols>
    <col min="1" max="1" width="8.7109375" style="134" customWidth="1"/>
    <col min="2" max="2" width="44.57421875" style="134" customWidth="1"/>
    <col min="3" max="3" width="9.140625" style="134" customWidth="1"/>
    <col min="4" max="4" width="11.421875" style="134" customWidth="1"/>
    <col min="5" max="5" width="8.421875" style="134" customWidth="1"/>
    <col min="6" max="6" width="11.140625" style="134" customWidth="1"/>
    <col min="7" max="7" width="8.7109375" style="134" customWidth="1"/>
    <col min="8" max="8" width="11.421875" style="134" customWidth="1"/>
    <col min="9" max="9" width="7.421875" style="134" customWidth="1"/>
    <col min="10" max="10" width="10.8515625" style="134" customWidth="1"/>
    <col min="11" max="11" width="7.140625" style="134" customWidth="1"/>
    <col min="12" max="16384" width="9.140625" style="134" customWidth="1"/>
  </cols>
  <sheetData>
    <row r="1" spans="1:11" ht="16.5">
      <c r="A1" s="133"/>
      <c r="B1" s="133"/>
      <c r="K1" s="135" t="s">
        <v>206</v>
      </c>
    </row>
    <row r="2" spans="1:11" ht="39.75" customHeight="1">
      <c r="A2" s="133"/>
      <c r="B2" s="133"/>
      <c r="G2" s="136" t="s">
        <v>68</v>
      </c>
      <c r="H2" s="136"/>
      <c r="I2" s="136"/>
      <c r="J2" s="136"/>
      <c r="K2" s="136"/>
    </row>
    <row r="3" ht="15.75">
      <c r="A3" s="137"/>
    </row>
    <row r="4" spans="1:11" ht="42" customHeight="1">
      <c r="A4" s="138" t="s">
        <v>207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</row>
    <row r="5" spans="1:11" ht="19.5">
      <c r="A5" s="140"/>
      <c r="B5" s="141"/>
      <c r="C5" s="142" t="s">
        <v>4</v>
      </c>
      <c r="D5" s="141"/>
      <c r="E5" s="141"/>
      <c r="F5" s="141"/>
      <c r="G5" s="141"/>
      <c r="H5" s="141"/>
      <c r="I5" s="141"/>
      <c r="J5" s="141"/>
      <c r="K5" s="141"/>
    </row>
    <row r="6" spans="1:11" ht="15">
      <c r="A6" s="143" t="s">
        <v>200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</row>
    <row r="7" spans="1:11" s="145" customFormat="1" ht="9.75">
      <c r="A7" s="144" t="s">
        <v>6</v>
      </c>
      <c r="B7" s="144" t="s">
        <v>72</v>
      </c>
      <c r="C7" s="144" t="s">
        <v>8</v>
      </c>
      <c r="D7" s="144" t="s">
        <v>73</v>
      </c>
      <c r="E7" s="144"/>
      <c r="F7" s="144"/>
      <c r="G7" s="144"/>
      <c r="H7" s="144" t="s">
        <v>201</v>
      </c>
      <c r="I7" s="144"/>
      <c r="J7" s="144" t="s">
        <v>202</v>
      </c>
      <c r="K7" s="144"/>
    </row>
    <row r="8" spans="1:11" s="145" customFormat="1" ht="35.25" customHeight="1">
      <c r="A8" s="144"/>
      <c r="B8" s="144"/>
      <c r="C8" s="144"/>
      <c r="D8" s="144" t="s">
        <v>76</v>
      </c>
      <c r="E8" s="144"/>
      <c r="F8" s="144" t="s">
        <v>77</v>
      </c>
      <c r="G8" s="144"/>
      <c r="H8" s="144"/>
      <c r="I8" s="144"/>
      <c r="J8" s="144"/>
      <c r="K8" s="144"/>
    </row>
    <row r="9" spans="1:11" s="145" customFormat="1" ht="9.75">
      <c r="A9" s="144"/>
      <c r="B9" s="144"/>
      <c r="C9" s="144"/>
      <c r="D9" s="146" t="s">
        <v>78</v>
      </c>
      <c r="E9" s="146" t="s">
        <v>79</v>
      </c>
      <c r="F9" s="146" t="s">
        <v>78</v>
      </c>
      <c r="G9" s="146" t="s">
        <v>79</v>
      </c>
      <c r="H9" s="146" t="s">
        <v>78</v>
      </c>
      <c r="I9" s="146" t="s">
        <v>79</v>
      </c>
      <c r="J9" s="146" t="s">
        <v>78</v>
      </c>
      <c r="K9" s="146" t="s">
        <v>79</v>
      </c>
    </row>
    <row r="10" spans="1:11" s="145" customFormat="1" ht="9.75">
      <c r="A10" s="146" t="s">
        <v>18</v>
      </c>
      <c r="B10" s="146" t="s">
        <v>19</v>
      </c>
      <c r="C10" s="146" t="s">
        <v>20</v>
      </c>
      <c r="D10" s="146">
        <v>1</v>
      </c>
      <c r="E10" s="146">
        <v>2</v>
      </c>
      <c r="F10" s="146">
        <v>3</v>
      </c>
      <c r="G10" s="146">
        <v>4</v>
      </c>
      <c r="H10" s="146">
        <v>5</v>
      </c>
      <c r="I10" s="146">
        <v>6</v>
      </c>
      <c r="J10" s="146">
        <v>7</v>
      </c>
      <c r="K10" s="146">
        <v>8</v>
      </c>
    </row>
    <row r="11" spans="1:11" s="62" customFormat="1" ht="12.75">
      <c r="A11" s="112"/>
      <c r="B11" s="59" t="s">
        <v>104</v>
      </c>
      <c r="C11" s="58" t="s">
        <v>148</v>
      </c>
      <c r="D11" s="60">
        <v>563.35</v>
      </c>
      <c r="E11" s="61">
        <v>0.63</v>
      </c>
      <c r="F11" s="147">
        <v>463.261</v>
      </c>
      <c r="G11" s="61">
        <v>0.49</v>
      </c>
      <c r="H11" s="147">
        <v>170.215</v>
      </c>
      <c r="I11" s="61">
        <v>0.16</v>
      </c>
      <c r="J11" s="60">
        <v>654.186</v>
      </c>
      <c r="K11" s="61">
        <v>0.7</v>
      </c>
    </row>
    <row r="12" spans="1:11" s="44" customFormat="1" ht="12.75">
      <c r="A12" s="113" t="s">
        <v>82</v>
      </c>
      <c r="B12" s="148" t="s">
        <v>107</v>
      </c>
      <c r="C12" s="114"/>
      <c r="D12" s="118">
        <v>25.139</v>
      </c>
      <c r="E12" s="116">
        <v>0.03</v>
      </c>
      <c r="F12" s="118">
        <v>39.373</v>
      </c>
      <c r="G12" s="116">
        <v>0.04</v>
      </c>
      <c r="H12" s="118">
        <v>3.669</v>
      </c>
      <c r="I12" s="116">
        <v>0</v>
      </c>
      <c r="J12" s="115">
        <v>19.277</v>
      </c>
      <c r="K12" s="116">
        <v>0.02</v>
      </c>
    </row>
    <row r="13" spans="1:11" s="44" customFormat="1" ht="12.75">
      <c r="A13" s="149" t="s">
        <v>84</v>
      </c>
      <c r="B13" s="64" t="s">
        <v>109</v>
      </c>
      <c r="C13" s="114"/>
      <c r="D13" s="115">
        <v>0</v>
      </c>
      <c r="E13" s="116">
        <v>0</v>
      </c>
      <c r="F13" s="115">
        <v>0</v>
      </c>
      <c r="G13" s="116">
        <v>0</v>
      </c>
      <c r="H13" s="115">
        <v>0</v>
      </c>
      <c r="I13" s="116">
        <v>0</v>
      </c>
      <c r="J13" s="115">
        <v>0</v>
      </c>
      <c r="K13" s="116">
        <v>0</v>
      </c>
    </row>
    <row r="14" spans="1:11" s="44" customFormat="1" ht="12.75">
      <c r="A14" s="149" t="s">
        <v>86</v>
      </c>
      <c r="B14" s="64" t="s">
        <v>111</v>
      </c>
      <c r="C14" s="114"/>
      <c r="D14" s="115">
        <v>2.893</v>
      </c>
      <c r="E14" s="116">
        <v>0</v>
      </c>
      <c r="F14" s="115">
        <v>8.044</v>
      </c>
      <c r="G14" s="116">
        <v>0.01</v>
      </c>
      <c r="H14" s="115">
        <v>4.563</v>
      </c>
      <c r="I14" s="116">
        <v>0</v>
      </c>
      <c r="J14" s="115">
        <v>8.044</v>
      </c>
      <c r="K14" s="116">
        <v>0.01</v>
      </c>
    </row>
    <row r="15" spans="1:11" s="44" customFormat="1" ht="12.75">
      <c r="A15" s="149" t="s">
        <v>88</v>
      </c>
      <c r="B15" s="64" t="s">
        <v>113</v>
      </c>
      <c r="C15" s="114"/>
      <c r="D15" s="115">
        <v>0</v>
      </c>
      <c r="E15" s="116">
        <v>0</v>
      </c>
      <c r="F15" s="115">
        <v>0</v>
      </c>
      <c r="G15" s="116">
        <v>0</v>
      </c>
      <c r="H15" s="115">
        <v>4.433</v>
      </c>
      <c r="I15" s="116">
        <v>0</v>
      </c>
      <c r="J15" s="115">
        <v>8.61</v>
      </c>
      <c r="K15" s="116">
        <v>0.01</v>
      </c>
    </row>
    <row r="16" spans="1:11" s="44" customFormat="1" ht="12.75">
      <c r="A16" s="149" t="s">
        <v>90</v>
      </c>
      <c r="B16" s="64" t="s">
        <v>115</v>
      </c>
      <c r="C16" s="114"/>
      <c r="D16" s="115">
        <v>32.685</v>
      </c>
      <c r="E16" s="116">
        <v>0.04</v>
      </c>
      <c r="F16" s="115">
        <v>35.115</v>
      </c>
      <c r="G16" s="116">
        <v>0.04</v>
      </c>
      <c r="H16" s="115">
        <v>20.027</v>
      </c>
      <c r="I16" s="116">
        <v>0.02</v>
      </c>
      <c r="J16" s="115">
        <v>35</v>
      </c>
      <c r="K16" s="116">
        <v>0.04</v>
      </c>
    </row>
    <row r="17" spans="1:11" s="44" customFormat="1" ht="25.5">
      <c r="A17" s="149" t="s">
        <v>208</v>
      </c>
      <c r="B17" s="64" t="s">
        <v>117</v>
      </c>
      <c r="C17" s="114"/>
      <c r="D17" s="115">
        <v>182.197</v>
      </c>
      <c r="E17" s="116">
        <v>0.2</v>
      </c>
      <c r="F17" s="115">
        <v>130.288</v>
      </c>
      <c r="G17" s="116">
        <v>0.14</v>
      </c>
      <c r="H17" s="115">
        <v>25.134999999999998</v>
      </c>
      <c r="I17" s="116">
        <v>0.02</v>
      </c>
      <c r="J17" s="115">
        <v>305.732</v>
      </c>
      <c r="K17" s="116">
        <v>0.33</v>
      </c>
    </row>
    <row r="18" spans="1:11" s="44" customFormat="1" ht="38.25">
      <c r="A18" s="149" t="s">
        <v>209</v>
      </c>
      <c r="B18" s="64" t="s">
        <v>119</v>
      </c>
      <c r="C18" s="114"/>
      <c r="D18" s="115">
        <v>206.339</v>
      </c>
      <c r="E18" s="116">
        <v>0.23</v>
      </c>
      <c r="F18" s="115">
        <v>250.441</v>
      </c>
      <c r="G18" s="116">
        <v>0.27</v>
      </c>
      <c r="H18" s="115">
        <v>112.388</v>
      </c>
      <c r="I18" s="116">
        <v>0.11</v>
      </c>
      <c r="J18" s="115">
        <v>277.523</v>
      </c>
      <c r="K18" s="116">
        <v>0.3</v>
      </c>
    </row>
    <row r="19" spans="1:11" s="44" customFormat="1" ht="12.75">
      <c r="A19" s="149" t="s">
        <v>210</v>
      </c>
      <c r="B19" s="64" t="s">
        <v>211</v>
      </c>
      <c r="C19" s="114"/>
      <c r="D19" s="115">
        <v>48.16</v>
      </c>
      <c r="E19" s="116">
        <v>0.05</v>
      </c>
      <c r="F19" s="115">
        <v>0</v>
      </c>
      <c r="G19" s="116">
        <v>0</v>
      </c>
      <c r="H19" s="115">
        <v>0</v>
      </c>
      <c r="I19" s="116">
        <v>0</v>
      </c>
      <c r="J19" s="115">
        <v>0</v>
      </c>
      <c r="K19" s="116">
        <v>0</v>
      </c>
    </row>
    <row r="20" spans="1:11" s="44" customFormat="1" ht="12.75">
      <c r="A20" s="149" t="s">
        <v>212</v>
      </c>
      <c r="B20" s="64" t="s">
        <v>213</v>
      </c>
      <c r="C20" s="114"/>
      <c r="D20" s="115">
        <v>65.937</v>
      </c>
      <c r="E20" s="116">
        <v>0.07</v>
      </c>
      <c r="F20" s="115">
        <v>0</v>
      </c>
      <c r="G20" s="116">
        <v>0</v>
      </c>
      <c r="H20" s="115">
        <v>0</v>
      </c>
      <c r="I20" s="116">
        <v>0</v>
      </c>
      <c r="J20" s="115">
        <v>0</v>
      </c>
      <c r="K20" s="116">
        <v>0</v>
      </c>
    </row>
    <row r="21" spans="1:11" s="44" customFormat="1" ht="12.75">
      <c r="A21" s="149" t="s">
        <v>214</v>
      </c>
      <c r="B21" s="64" t="s">
        <v>121</v>
      </c>
      <c r="C21" s="114"/>
      <c r="D21" s="115">
        <v>0</v>
      </c>
      <c r="E21" s="116">
        <v>0</v>
      </c>
      <c r="F21" s="115">
        <v>0</v>
      </c>
      <c r="G21" s="116">
        <v>0</v>
      </c>
      <c r="H21" s="115">
        <v>0</v>
      </c>
      <c r="I21" s="116">
        <v>0</v>
      </c>
      <c r="J21" s="115">
        <v>0</v>
      </c>
      <c r="K21" s="116">
        <v>0</v>
      </c>
    </row>
    <row r="22" spans="1:11" s="44" customFormat="1" ht="25.5" hidden="1" outlineLevel="1">
      <c r="A22" s="149"/>
      <c r="B22" s="148" t="s">
        <v>204</v>
      </c>
      <c r="C22" s="114"/>
      <c r="D22" s="149">
        <f>'[1]Дод 28 Річний план'!G32</f>
        <v>889.098</v>
      </c>
      <c r="E22" s="150"/>
      <c r="F22" s="149">
        <f>'[1]Дод 28 Річний план'!H32</f>
        <v>936.271</v>
      </c>
      <c r="G22" s="150"/>
      <c r="H22" s="149">
        <f>'[1]Дод 28 Річний план'!I32</f>
        <v>1031.712</v>
      </c>
      <c r="I22" s="150"/>
      <c r="J22" s="149">
        <f>'[1]Дод 28 Річний план'!J32</f>
        <v>936.271</v>
      </c>
      <c r="K22" s="150"/>
    </row>
    <row r="23" spans="1:11" s="44" customFormat="1" ht="12.75" collapsed="1">
      <c r="A23" s="151" t="s">
        <v>205</v>
      </c>
      <c r="I23" s="152"/>
      <c r="K23" s="153"/>
    </row>
    <row r="24" spans="1:11" ht="15">
      <c r="A24" s="154"/>
      <c r="K24" s="155"/>
    </row>
    <row r="25" spans="2:11" ht="15">
      <c r="B25" s="156" t="s">
        <v>92</v>
      </c>
      <c r="C25" s="44"/>
      <c r="D25" s="44"/>
      <c r="E25" s="157" t="s">
        <v>93</v>
      </c>
      <c r="F25" s="44"/>
      <c r="G25" s="157" t="s">
        <v>94</v>
      </c>
      <c r="H25" s="44"/>
      <c r="I25" s="44" t="s">
        <v>57</v>
      </c>
      <c r="J25" s="44"/>
      <c r="K25" s="157"/>
    </row>
    <row r="26" spans="2:11" ht="15">
      <c r="B26" s="158"/>
      <c r="C26" s="44"/>
      <c r="D26" s="44"/>
      <c r="E26" s="44"/>
      <c r="F26" s="44"/>
      <c r="G26" s="44" t="s">
        <v>95</v>
      </c>
      <c r="H26" s="44"/>
      <c r="I26" s="44" t="s">
        <v>96</v>
      </c>
      <c r="J26" s="44"/>
      <c r="K26" s="157"/>
    </row>
    <row r="27" spans="2:10" ht="15">
      <c r="B27" s="159" t="s">
        <v>61</v>
      </c>
      <c r="C27" s="44"/>
      <c r="D27" s="44"/>
      <c r="E27" s="44"/>
      <c r="F27" s="44"/>
      <c r="G27" s="44"/>
      <c r="H27" s="44"/>
      <c r="I27" s="44"/>
      <c r="J27" s="44"/>
    </row>
    <row r="28" spans="2:10" ht="15">
      <c r="B28" s="160" t="s">
        <v>97</v>
      </c>
      <c r="C28" s="44"/>
      <c r="D28" s="44"/>
      <c r="E28" s="157" t="s">
        <v>93</v>
      </c>
      <c r="F28" s="44"/>
      <c r="G28" s="157" t="s">
        <v>94</v>
      </c>
      <c r="H28" s="44"/>
      <c r="I28" s="44" t="s">
        <v>98</v>
      </c>
      <c r="J28" s="44"/>
    </row>
    <row r="29" spans="2:10" ht="14.25">
      <c r="B29" s="158"/>
      <c r="C29" s="44"/>
      <c r="D29" s="44"/>
      <c r="E29" s="44"/>
      <c r="F29" s="44"/>
      <c r="G29" s="44" t="s">
        <v>95</v>
      </c>
      <c r="H29" s="44"/>
      <c r="I29" s="44" t="s">
        <v>96</v>
      </c>
      <c r="J29" s="44"/>
    </row>
    <row r="30" spans="1:10" ht="14.25">
      <c r="A30" s="145"/>
      <c r="B30" s="161"/>
      <c r="C30" s="44"/>
      <c r="D30" s="44"/>
      <c r="E30" s="44"/>
      <c r="F30" s="44"/>
      <c r="G30" s="44"/>
      <c r="H30" s="44"/>
      <c r="I30" s="44"/>
      <c r="J30" s="44"/>
    </row>
    <row r="31" spans="1:10" ht="14.25">
      <c r="A31" s="145"/>
      <c r="B31" s="161" t="s">
        <v>99</v>
      </c>
      <c r="C31" s="44"/>
      <c r="D31" s="44"/>
      <c r="E31" s="44"/>
      <c r="F31" s="44"/>
      <c r="G31" s="44"/>
      <c r="H31" s="44"/>
      <c r="I31" s="44"/>
      <c r="J31" s="44"/>
    </row>
    <row r="32" spans="1:10" ht="14.25">
      <c r="A32" s="145"/>
      <c r="B32" s="161" t="s">
        <v>100</v>
      </c>
      <c r="C32" s="44"/>
      <c r="D32" s="44"/>
      <c r="E32" s="44"/>
      <c r="F32" s="44"/>
      <c r="G32" s="44"/>
      <c r="H32" s="44"/>
      <c r="I32" s="44"/>
      <c r="J32" s="44"/>
    </row>
    <row r="40" spans="4:10" ht="14.25">
      <c r="D40" s="134">
        <f>'[1]розшиф до д 28 '!H66</f>
        <v>545.069</v>
      </c>
      <c r="F40" s="134">
        <f>'[1]розшиф до д 28 '!I66</f>
        <v>597.4540000000001</v>
      </c>
      <c r="H40" s="134">
        <f>'[1]розшиф до д 28 '!J66</f>
        <v>673.578</v>
      </c>
      <c r="J40" s="134">
        <f>'[1]розшиф до д 28 '!K66</f>
        <v>597.4540000000001</v>
      </c>
    </row>
  </sheetData>
  <sheetProtection/>
  <mergeCells count="11">
    <mergeCell ref="F8:G8"/>
    <mergeCell ref="G2:K2"/>
    <mergeCell ref="A4:K4"/>
    <mergeCell ref="A6:K6"/>
    <mergeCell ref="A7:A9"/>
    <mergeCell ref="B7:B9"/>
    <mergeCell ref="C7:C9"/>
    <mergeCell ref="D7:G7"/>
    <mergeCell ref="H7:I8"/>
    <mergeCell ref="J7:K8"/>
    <mergeCell ref="D8:E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7109375" style="134" customWidth="1"/>
    <col min="2" max="2" width="44.57421875" style="134" customWidth="1"/>
    <col min="3" max="3" width="9.140625" style="134" customWidth="1"/>
    <col min="4" max="4" width="11.421875" style="134" customWidth="1"/>
    <col min="5" max="5" width="8.421875" style="134" customWidth="1"/>
    <col min="6" max="6" width="11.140625" style="134" customWidth="1"/>
    <col min="7" max="7" width="8.7109375" style="134" customWidth="1"/>
    <col min="8" max="8" width="11.421875" style="134" customWidth="1"/>
    <col min="9" max="9" width="7.421875" style="134" customWidth="1"/>
    <col min="10" max="10" width="10.8515625" style="134" customWidth="1"/>
    <col min="11" max="11" width="7.140625" style="134" customWidth="1"/>
    <col min="12" max="12" width="9.140625" style="134" customWidth="1"/>
    <col min="13" max="13" width="9.57421875" style="134" bestFit="1" customWidth="1"/>
    <col min="14" max="16384" width="9.140625" style="134" customWidth="1"/>
  </cols>
  <sheetData>
    <row r="1" spans="1:11" ht="16.5">
      <c r="A1" s="133"/>
      <c r="B1" s="133"/>
      <c r="K1" s="135" t="s">
        <v>215</v>
      </c>
    </row>
    <row r="2" spans="1:11" ht="39.75" customHeight="1">
      <c r="A2" s="133"/>
      <c r="B2" s="133"/>
      <c r="G2" s="136" t="s">
        <v>68</v>
      </c>
      <c r="H2" s="136"/>
      <c r="I2" s="136"/>
      <c r="J2" s="136"/>
      <c r="K2" s="136"/>
    </row>
    <row r="3" ht="15.75">
      <c r="A3" s="137"/>
    </row>
    <row r="4" spans="1:11" ht="18.75">
      <c r="A4" s="162" t="s">
        <v>216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</row>
    <row r="5" spans="1:11" ht="19.5">
      <c r="A5" s="140"/>
      <c r="B5" s="141"/>
      <c r="C5" s="142" t="s">
        <v>4</v>
      </c>
      <c r="D5" s="141"/>
      <c r="E5" s="141"/>
      <c r="F5" s="141"/>
      <c r="G5" s="141"/>
      <c r="H5" s="141"/>
      <c r="I5" s="141"/>
      <c r="J5" s="141"/>
      <c r="K5" s="141"/>
    </row>
    <row r="6" spans="1:11" ht="15">
      <c r="A6" s="143" t="s">
        <v>200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</row>
    <row r="7" spans="1:11" s="145" customFormat="1" ht="9.75">
      <c r="A7" s="144" t="s">
        <v>6</v>
      </c>
      <c r="B7" s="144" t="s">
        <v>72</v>
      </c>
      <c r="C7" s="144" t="s">
        <v>8</v>
      </c>
      <c r="D7" s="144" t="s">
        <v>73</v>
      </c>
      <c r="E7" s="144"/>
      <c r="F7" s="144"/>
      <c r="G7" s="144"/>
      <c r="H7" s="144" t="s">
        <v>201</v>
      </c>
      <c r="I7" s="144"/>
      <c r="J7" s="144" t="s">
        <v>202</v>
      </c>
      <c r="K7" s="144"/>
    </row>
    <row r="8" spans="1:11" s="145" customFormat="1" ht="27.75" customHeight="1">
      <c r="A8" s="144"/>
      <c r="B8" s="144"/>
      <c r="C8" s="144"/>
      <c r="D8" s="144" t="s">
        <v>76</v>
      </c>
      <c r="E8" s="144"/>
      <c r="F8" s="144" t="s">
        <v>77</v>
      </c>
      <c r="G8" s="144"/>
      <c r="H8" s="144"/>
      <c r="I8" s="144"/>
      <c r="J8" s="144"/>
      <c r="K8" s="144"/>
    </row>
    <row r="9" spans="1:11" s="145" customFormat="1" ht="9.75">
      <c r="A9" s="144"/>
      <c r="B9" s="144"/>
      <c r="C9" s="144"/>
      <c r="D9" s="146" t="s">
        <v>78</v>
      </c>
      <c r="E9" s="146" t="s">
        <v>79</v>
      </c>
      <c r="F9" s="146" t="s">
        <v>78</v>
      </c>
      <c r="G9" s="146" t="s">
        <v>79</v>
      </c>
      <c r="H9" s="146" t="s">
        <v>78</v>
      </c>
      <c r="I9" s="146" t="s">
        <v>79</v>
      </c>
      <c r="J9" s="146" t="s">
        <v>78</v>
      </c>
      <c r="K9" s="146" t="s">
        <v>79</v>
      </c>
    </row>
    <row r="10" spans="1:11" s="145" customFormat="1" ht="9.75">
      <c r="A10" s="146" t="s">
        <v>18</v>
      </c>
      <c r="B10" s="146" t="s">
        <v>19</v>
      </c>
      <c r="C10" s="146" t="s">
        <v>20</v>
      </c>
      <c r="D10" s="146">
        <v>1</v>
      </c>
      <c r="E10" s="146">
        <v>2</v>
      </c>
      <c r="F10" s="146">
        <v>3</v>
      </c>
      <c r="G10" s="146">
        <v>4</v>
      </c>
      <c r="H10" s="146">
        <v>5</v>
      </c>
      <c r="I10" s="146">
        <v>6</v>
      </c>
      <c r="J10" s="146">
        <v>7</v>
      </c>
      <c r="K10" s="146">
        <v>8</v>
      </c>
    </row>
    <row r="11" spans="1:13" s="33" customFormat="1" ht="30">
      <c r="A11" s="30">
        <v>1</v>
      </c>
      <c r="B11" s="31" t="s">
        <v>125</v>
      </c>
      <c r="C11" s="163" t="s">
        <v>126</v>
      </c>
      <c r="D11" s="98">
        <v>9826.395</v>
      </c>
      <c r="E11" s="92">
        <v>11.05</v>
      </c>
      <c r="F11" s="98">
        <v>10143.508999999998</v>
      </c>
      <c r="G11" s="92">
        <v>10.83</v>
      </c>
      <c r="H11" s="98">
        <v>5450.74</v>
      </c>
      <c r="I11" s="92">
        <v>5.28</v>
      </c>
      <c r="J11" s="91">
        <v>9569.862000000001</v>
      </c>
      <c r="K11" s="92">
        <v>10.22</v>
      </c>
      <c r="M11" s="164"/>
    </row>
    <row r="12" spans="1:11" s="33" customFormat="1" ht="15">
      <c r="A12" s="165" t="s">
        <v>22</v>
      </c>
      <c r="B12" s="31" t="s">
        <v>127</v>
      </c>
      <c r="C12" s="163" t="s">
        <v>128</v>
      </c>
      <c r="D12" s="91">
        <v>1698.496</v>
      </c>
      <c r="E12" s="92">
        <v>1.91</v>
      </c>
      <c r="F12" s="91">
        <v>1317.364</v>
      </c>
      <c r="G12" s="92">
        <v>1.41</v>
      </c>
      <c r="H12" s="91">
        <v>890.693</v>
      </c>
      <c r="I12" s="92">
        <v>0.86</v>
      </c>
      <c r="J12" s="91">
        <v>1509.8490000000002</v>
      </c>
      <c r="K12" s="92">
        <v>1.61</v>
      </c>
    </row>
    <row r="13" spans="1:11" ht="30">
      <c r="A13" s="166" t="s">
        <v>129</v>
      </c>
      <c r="B13" s="167" t="s">
        <v>217</v>
      </c>
      <c r="C13" s="168" t="s">
        <v>130</v>
      </c>
      <c r="D13" s="115">
        <v>0</v>
      </c>
      <c r="E13" s="116">
        <v>0</v>
      </c>
      <c r="F13" s="115">
        <v>0</v>
      </c>
      <c r="G13" s="116">
        <v>0</v>
      </c>
      <c r="H13" s="115">
        <v>0</v>
      </c>
      <c r="I13" s="116">
        <v>0</v>
      </c>
      <c r="J13" s="115">
        <v>0</v>
      </c>
      <c r="K13" s="116">
        <v>0</v>
      </c>
    </row>
    <row r="14" spans="1:11" ht="15">
      <c r="A14" s="166" t="s">
        <v>131</v>
      </c>
      <c r="B14" s="167" t="s">
        <v>135</v>
      </c>
      <c r="C14" s="168" t="s">
        <v>133</v>
      </c>
      <c r="D14" s="118">
        <v>554.112</v>
      </c>
      <c r="E14" s="116">
        <v>0.62</v>
      </c>
      <c r="F14" s="118">
        <v>619.538</v>
      </c>
      <c r="G14" s="116">
        <v>0.66</v>
      </c>
      <c r="H14" s="118">
        <v>435.379</v>
      </c>
      <c r="I14" s="116">
        <v>0.42</v>
      </c>
      <c r="J14" s="118">
        <v>512.659</v>
      </c>
      <c r="K14" s="116">
        <v>0.55</v>
      </c>
    </row>
    <row r="15" spans="1:11" s="33" customFormat="1" ht="15">
      <c r="A15" s="169" t="s">
        <v>134</v>
      </c>
      <c r="B15" s="31" t="s">
        <v>138</v>
      </c>
      <c r="C15" s="163" t="s">
        <v>136</v>
      </c>
      <c r="D15" s="91">
        <v>1144.384</v>
      </c>
      <c r="E15" s="92">
        <v>1.29</v>
      </c>
      <c r="F15" s="91">
        <v>697.8259999999999</v>
      </c>
      <c r="G15" s="92">
        <v>0.75</v>
      </c>
      <c r="H15" s="91">
        <v>455.314</v>
      </c>
      <c r="I15" s="92">
        <v>0.44</v>
      </c>
      <c r="J15" s="98">
        <v>997.19</v>
      </c>
      <c r="K15" s="92">
        <v>1.07</v>
      </c>
    </row>
    <row r="16" spans="1:11" ht="15">
      <c r="A16" s="170" t="s">
        <v>24</v>
      </c>
      <c r="B16" s="167" t="s">
        <v>139</v>
      </c>
      <c r="C16" s="168" t="s">
        <v>81</v>
      </c>
      <c r="D16" s="115">
        <v>3853.724</v>
      </c>
      <c r="E16" s="116">
        <v>4.33</v>
      </c>
      <c r="F16" s="115">
        <v>4482.23</v>
      </c>
      <c r="G16" s="116">
        <v>4.79</v>
      </c>
      <c r="H16" s="115">
        <v>2976.444</v>
      </c>
      <c r="I16" s="116">
        <v>2.88</v>
      </c>
      <c r="J16" s="115">
        <v>5221.116</v>
      </c>
      <c r="K16" s="116">
        <v>5.58</v>
      </c>
    </row>
    <row r="17" spans="1:11" s="33" customFormat="1" ht="15">
      <c r="A17" s="165" t="s">
        <v>26</v>
      </c>
      <c r="B17" s="31" t="s">
        <v>141</v>
      </c>
      <c r="C17" s="163" t="s">
        <v>140</v>
      </c>
      <c r="D17" s="98">
        <v>3670.793</v>
      </c>
      <c r="E17" s="92">
        <v>4.13</v>
      </c>
      <c r="F17" s="98">
        <v>3645.06</v>
      </c>
      <c r="G17" s="92">
        <v>3.89</v>
      </c>
      <c r="H17" s="98">
        <v>1090.764</v>
      </c>
      <c r="I17" s="92">
        <v>1.06</v>
      </c>
      <c r="J17" s="98">
        <v>2015.6799999999998</v>
      </c>
      <c r="K17" s="92">
        <v>2.15</v>
      </c>
    </row>
    <row r="18" spans="1:11" ht="45">
      <c r="A18" s="166" t="s">
        <v>143</v>
      </c>
      <c r="B18" s="167" t="s">
        <v>144</v>
      </c>
      <c r="C18" s="168" t="s">
        <v>142</v>
      </c>
      <c r="D18" s="118">
        <v>850.364</v>
      </c>
      <c r="E18" s="116">
        <v>0.96</v>
      </c>
      <c r="F18" s="118">
        <v>970.812</v>
      </c>
      <c r="G18" s="116">
        <v>1.04</v>
      </c>
      <c r="H18" s="171">
        <v>654.818</v>
      </c>
      <c r="I18" s="116">
        <v>0.63</v>
      </c>
      <c r="J18" s="171">
        <v>1148.646</v>
      </c>
      <c r="K18" s="116">
        <v>1.23</v>
      </c>
    </row>
    <row r="19" spans="1:11" ht="60">
      <c r="A19" s="166" t="s">
        <v>146</v>
      </c>
      <c r="B19" s="167" t="s">
        <v>147</v>
      </c>
      <c r="C19" s="168" t="s">
        <v>145</v>
      </c>
      <c r="D19" s="118">
        <v>2257.079</v>
      </c>
      <c r="E19" s="116">
        <v>2.54</v>
      </c>
      <c r="F19" s="118">
        <v>2210.987</v>
      </c>
      <c r="G19" s="116">
        <v>2.36</v>
      </c>
      <c r="H19" s="118">
        <v>265.731</v>
      </c>
      <c r="I19" s="116">
        <v>0.26</v>
      </c>
      <c r="J19" s="118">
        <v>212.848</v>
      </c>
      <c r="K19" s="116">
        <v>0.23</v>
      </c>
    </row>
    <row r="20" spans="1:11" s="33" customFormat="1" ht="15">
      <c r="A20" s="169" t="s">
        <v>149</v>
      </c>
      <c r="B20" s="31" t="s">
        <v>150</v>
      </c>
      <c r="C20" s="163" t="s">
        <v>148</v>
      </c>
      <c r="D20" s="98">
        <v>563.35</v>
      </c>
      <c r="E20" s="92">
        <v>0.63</v>
      </c>
      <c r="F20" s="98">
        <v>463.261</v>
      </c>
      <c r="G20" s="92">
        <v>0.49</v>
      </c>
      <c r="H20" s="98">
        <v>170.215</v>
      </c>
      <c r="I20" s="92">
        <v>0.16</v>
      </c>
      <c r="J20" s="98">
        <v>654.186</v>
      </c>
      <c r="K20" s="92">
        <v>0.7</v>
      </c>
    </row>
    <row r="21" spans="1:11" s="33" customFormat="1" ht="15">
      <c r="A21" s="165" t="s">
        <v>28</v>
      </c>
      <c r="B21" s="31" t="s">
        <v>151</v>
      </c>
      <c r="C21" s="163" t="s">
        <v>105</v>
      </c>
      <c r="D21" s="91">
        <v>603.382</v>
      </c>
      <c r="E21" s="92">
        <v>0.68</v>
      </c>
      <c r="F21" s="91">
        <v>698.855</v>
      </c>
      <c r="G21" s="92">
        <v>0.75</v>
      </c>
      <c r="H21" s="91">
        <v>492.83899999999994</v>
      </c>
      <c r="I21" s="92">
        <v>0.48</v>
      </c>
      <c r="J21" s="91">
        <v>823.2170000000001</v>
      </c>
      <c r="K21" s="92">
        <v>0.88</v>
      </c>
    </row>
    <row r="22" spans="1:11" ht="15">
      <c r="A22" s="172">
        <v>2</v>
      </c>
      <c r="B22" s="167" t="s">
        <v>153</v>
      </c>
      <c r="C22" s="168" t="s">
        <v>152</v>
      </c>
      <c r="D22" s="115">
        <v>0</v>
      </c>
      <c r="E22" s="116">
        <v>0</v>
      </c>
      <c r="F22" s="115">
        <v>0</v>
      </c>
      <c r="G22" s="116">
        <v>0</v>
      </c>
      <c r="H22" s="115">
        <v>0</v>
      </c>
      <c r="I22" s="116">
        <v>0</v>
      </c>
      <c r="J22" s="115">
        <v>0</v>
      </c>
      <c r="K22" s="116">
        <v>0</v>
      </c>
    </row>
    <row r="23" spans="1:11" s="33" customFormat="1" ht="15">
      <c r="A23" s="30">
        <v>3</v>
      </c>
      <c r="B23" s="31" t="s">
        <v>155</v>
      </c>
      <c r="C23" s="163" t="s">
        <v>154</v>
      </c>
      <c r="D23" s="98">
        <v>294.66400000000004</v>
      </c>
      <c r="E23" s="92">
        <v>0.33</v>
      </c>
      <c r="F23" s="98">
        <v>325.11699999999996</v>
      </c>
      <c r="G23" s="92">
        <v>0.35</v>
      </c>
      <c r="H23" s="98">
        <v>229.361</v>
      </c>
      <c r="I23" s="92">
        <v>0.22</v>
      </c>
      <c r="J23" s="98">
        <v>281.379</v>
      </c>
      <c r="K23" s="92">
        <v>0.3</v>
      </c>
    </row>
    <row r="24" spans="1:11" ht="15">
      <c r="A24" s="172">
        <v>4</v>
      </c>
      <c r="B24" s="167" t="s">
        <v>157</v>
      </c>
      <c r="C24" s="168" t="s">
        <v>156</v>
      </c>
      <c r="D24" s="115">
        <v>0</v>
      </c>
      <c r="E24" s="116">
        <v>0</v>
      </c>
      <c r="F24" s="115">
        <v>0</v>
      </c>
      <c r="G24" s="116">
        <v>0</v>
      </c>
      <c r="H24" s="115">
        <v>0</v>
      </c>
      <c r="I24" s="116">
        <v>0</v>
      </c>
      <c r="J24" s="115">
        <v>0</v>
      </c>
      <c r="K24" s="116">
        <v>0</v>
      </c>
    </row>
    <row r="25" spans="1:11" ht="15">
      <c r="A25" s="172">
        <v>5</v>
      </c>
      <c r="B25" s="167" t="s">
        <v>159</v>
      </c>
      <c r="C25" s="168" t="s">
        <v>158</v>
      </c>
      <c r="D25" s="115">
        <v>0</v>
      </c>
      <c r="E25" s="116">
        <v>0</v>
      </c>
      <c r="F25" s="115">
        <v>0</v>
      </c>
      <c r="G25" s="116">
        <v>0</v>
      </c>
      <c r="H25" s="115">
        <v>0</v>
      </c>
      <c r="I25" s="116">
        <v>0</v>
      </c>
      <c r="J25" s="115">
        <v>0</v>
      </c>
      <c r="K25" s="116">
        <v>0</v>
      </c>
    </row>
    <row r="26" spans="1:11" ht="15">
      <c r="A26" s="172">
        <v>6</v>
      </c>
      <c r="B26" s="167" t="s">
        <v>218</v>
      </c>
      <c r="C26" s="168" t="s">
        <v>160</v>
      </c>
      <c r="D26" s="118">
        <v>10121.059000000001</v>
      </c>
      <c r="E26" s="116">
        <v>11.38</v>
      </c>
      <c r="F26" s="118">
        <v>10468.625999999998</v>
      </c>
      <c r="G26" s="116">
        <v>11.18</v>
      </c>
      <c r="H26" s="118">
        <v>5680.101</v>
      </c>
      <c r="I26" s="116">
        <v>5.51</v>
      </c>
      <c r="J26" s="115">
        <v>9851.241000000002</v>
      </c>
      <c r="K26" s="116">
        <v>10.52</v>
      </c>
    </row>
    <row r="27" spans="1:11" ht="15">
      <c r="A27" s="172">
        <v>7</v>
      </c>
      <c r="B27" s="167" t="s">
        <v>219</v>
      </c>
      <c r="C27" s="168" t="s">
        <v>162</v>
      </c>
      <c r="D27" s="115">
        <v>0</v>
      </c>
      <c r="E27" s="116">
        <v>0</v>
      </c>
      <c r="F27" s="115">
        <v>0</v>
      </c>
      <c r="G27" s="116">
        <v>0</v>
      </c>
      <c r="H27" s="115">
        <v>0</v>
      </c>
      <c r="I27" s="116">
        <v>0</v>
      </c>
      <c r="J27" s="115">
        <v>0</v>
      </c>
      <c r="K27" s="116">
        <v>0</v>
      </c>
    </row>
    <row r="28" spans="1:11" ht="15">
      <c r="A28" s="172">
        <v>8</v>
      </c>
      <c r="B28" s="167" t="s">
        <v>165</v>
      </c>
      <c r="C28" s="168" t="s">
        <v>164</v>
      </c>
      <c r="D28" s="115">
        <v>-5827.664000000002</v>
      </c>
      <c r="E28" s="116">
        <v>-6.55</v>
      </c>
      <c r="F28" s="115">
        <v>-5310.9299999999985</v>
      </c>
      <c r="G28" s="116">
        <v>-5.67</v>
      </c>
      <c r="H28" s="115">
        <v>0</v>
      </c>
      <c r="I28" s="116">
        <v>0</v>
      </c>
      <c r="J28" s="115">
        <v>0</v>
      </c>
      <c r="K28" s="116">
        <v>0</v>
      </c>
    </row>
    <row r="29" spans="1:11" ht="15">
      <c r="A29" s="170" t="s">
        <v>220</v>
      </c>
      <c r="B29" s="167" t="s">
        <v>167</v>
      </c>
      <c r="C29" s="168" t="s">
        <v>166</v>
      </c>
      <c r="D29" s="150"/>
      <c r="E29" s="150"/>
      <c r="F29" s="150"/>
      <c r="G29" s="150"/>
      <c r="H29" s="173">
        <v>0</v>
      </c>
      <c r="I29" s="116">
        <v>0</v>
      </c>
      <c r="J29" s="173">
        <v>0</v>
      </c>
      <c r="K29" s="174">
        <v>0</v>
      </c>
    </row>
    <row r="30" spans="1:11" ht="15">
      <c r="A30" s="170" t="s">
        <v>221</v>
      </c>
      <c r="B30" s="167" t="s">
        <v>169</v>
      </c>
      <c r="C30" s="168" t="s">
        <v>168</v>
      </c>
      <c r="D30" s="150"/>
      <c r="E30" s="150"/>
      <c r="F30" s="150"/>
      <c r="G30" s="150"/>
      <c r="H30" s="173">
        <v>0</v>
      </c>
      <c r="I30" s="116">
        <v>0</v>
      </c>
      <c r="J30" s="173">
        <v>0</v>
      </c>
      <c r="K30" s="174">
        <v>0</v>
      </c>
    </row>
    <row r="31" spans="1:11" ht="15">
      <c r="A31" s="166" t="s">
        <v>222</v>
      </c>
      <c r="B31" s="167" t="s">
        <v>172</v>
      </c>
      <c r="C31" s="168" t="s">
        <v>170</v>
      </c>
      <c r="D31" s="150"/>
      <c r="E31" s="150"/>
      <c r="F31" s="150"/>
      <c r="G31" s="150"/>
      <c r="H31" s="173">
        <v>0</v>
      </c>
      <c r="I31" s="116">
        <v>0</v>
      </c>
      <c r="J31" s="173">
        <v>0</v>
      </c>
      <c r="K31" s="174">
        <v>0</v>
      </c>
    </row>
    <row r="32" spans="1:11" ht="15">
      <c r="A32" s="166" t="s">
        <v>223</v>
      </c>
      <c r="B32" s="167" t="s">
        <v>175</v>
      </c>
      <c r="C32" s="168" t="s">
        <v>173</v>
      </c>
      <c r="D32" s="150"/>
      <c r="E32" s="150"/>
      <c r="F32" s="150"/>
      <c r="G32" s="150"/>
      <c r="H32" s="173">
        <v>0</v>
      </c>
      <c r="I32" s="116">
        <v>0</v>
      </c>
      <c r="J32" s="173">
        <v>0</v>
      </c>
      <c r="K32" s="174">
        <v>0</v>
      </c>
    </row>
    <row r="33" spans="1:11" ht="30">
      <c r="A33" s="166" t="s">
        <v>224</v>
      </c>
      <c r="B33" s="167" t="s">
        <v>178</v>
      </c>
      <c r="C33" s="168" t="s">
        <v>176</v>
      </c>
      <c r="D33" s="150"/>
      <c r="E33" s="150"/>
      <c r="F33" s="150"/>
      <c r="G33" s="150"/>
      <c r="H33" s="173">
        <v>0</v>
      </c>
      <c r="I33" s="116">
        <v>0</v>
      </c>
      <c r="J33" s="173">
        <v>0</v>
      </c>
      <c r="K33" s="174">
        <v>0</v>
      </c>
    </row>
    <row r="34" spans="1:11" ht="15">
      <c r="A34" s="166" t="s">
        <v>225</v>
      </c>
      <c r="B34" s="167" t="s">
        <v>181</v>
      </c>
      <c r="C34" s="168" t="s">
        <v>179</v>
      </c>
      <c r="D34" s="150"/>
      <c r="E34" s="150"/>
      <c r="F34" s="150"/>
      <c r="G34" s="150"/>
      <c r="H34" s="173">
        <v>0</v>
      </c>
      <c r="I34" s="116">
        <v>0</v>
      </c>
      <c r="J34" s="173">
        <v>0</v>
      </c>
      <c r="K34" s="174">
        <v>0</v>
      </c>
    </row>
    <row r="35" spans="1:11" ht="30">
      <c r="A35" s="172">
        <v>9</v>
      </c>
      <c r="B35" s="167" t="s">
        <v>226</v>
      </c>
      <c r="C35" s="168" t="s">
        <v>182</v>
      </c>
      <c r="D35" s="115">
        <v>4293.3949999999995</v>
      </c>
      <c r="E35" s="116">
        <v>4.83</v>
      </c>
      <c r="F35" s="115">
        <v>5157.696</v>
      </c>
      <c r="G35" s="116">
        <v>5.51</v>
      </c>
      <c r="H35" s="115">
        <v>5680.101</v>
      </c>
      <c r="I35" s="116">
        <v>5.51</v>
      </c>
      <c r="J35" s="115">
        <v>9851.241000000002</v>
      </c>
      <c r="K35" s="116">
        <v>10.52</v>
      </c>
    </row>
    <row r="36" spans="1:11" ht="30">
      <c r="A36" s="172">
        <v>10</v>
      </c>
      <c r="B36" s="167" t="s">
        <v>204</v>
      </c>
      <c r="C36" s="168" t="s">
        <v>184</v>
      </c>
      <c r="D36" s="149">
        <v>889.098</v>
      </c>
      <c r="E36" s="150"/>
      <c r="F36" s="149">
        <v>936.271</v>
      </c>
      <c r="G36" s="150"/>
      <c r="H36" s="149">
        <v>1031.712</v>
      </c>
      <c r="I36" s="150"/>
      <c r="J36" s="149">
        <v>936.271</v>
      </c>
      <c r="K36" s="150"/>
    </row>
    <row r="37" spans="1:11" ht="15">
      <c r="A37" s="170" t="s">
        <v>227</v>
      </c>
      <c r="B37" s="167" t="s">
        <v>187</v>
      </c>
      <c r="C37" s="168" t="s">
        <v>186</v>
      </c>
      <c r="D37" s="173">
        <v>324.761</v>
      </c>
      <c r="E37" s="175"/>
      <c r="F37" s="173">
        <v>319.955</v>
      </c>
      <c r="G37" s="175"/>
      <c r="H37" s="173">
        <v>346.795</v>
      </c>
      <c r="I37" s="175"/>
      <c r="J37" s="173">
        <v>319.955</v>
      </c>
      <c r="K37" s="175"/>
    </row>
    <row r="38" spans="1:11" ht="15">
      <c r="A38" s="170" t="s">
        <v>228</v>
      </c>
      <c r="B38" s="167" t="s">
        <v>189</v>
      </c>
      <c r="C38" s="168" t="s">
        <v>188</v>
      </c>
      <c r="D38" s="173">
        <v>19.267999999999997</v>
      </c>
      <c r="E38" s="175"/>
      <c r="F38" s="173">
        <v>18.862000000000002</v>
      </c>
      <c r="G38" s="175"/>
      <c r="H38" s="173">
        <v>11.339</v>
      </c>
      <c r="I38" s="175"/>
      <c r="J38" s="173">
        <v>18.862000000000002</v>
      </c>
      <c r="K38" s="175"/>
    </row>
    <row r="39" spans="1:11" ht="15">
      <c r="A39" s="170" t="s">
        <v>229</v>
      </c>
      <c r="B39" s="167" t="s">
        <v>191</v>
      </c>
      <c r="C39" s="168" t="s">
        <v>190</v>
      </c>
      <c r="D39" s="173">
        <v>545.069</v>
      </c>
      <c r="E39" s="175"/>
      <c r="F39" s="173">
        <v>597.4540000000001</v>
      </c>
      <c r="G39" s="175"/>
      <c r="H39" s="173">
        <v>673.5779999999999</v>
      </c>
      <c r="I39" s="175"/>
      <c r="J39" s="173">
        <v>597.4540000000001</v>
      </c>
      <c r="K39" s="175"/>
    </row>
    <row r="40" spans="1:11" ht="30">
      <c r="A40" s="170" t="s">
        <v>230</v>
      </c>
      <c r="B40" s="167" t="s">
        <v>194</v>
      </c>
      <c r="C40" s="168" t="s">
        <v>192</v>
      </c>
      <c r="D40" s="173">
        <v>0</v>
      </c>
      <c r="E40" s="175"/>
      <c r="F40" s="173">
        <v>0</v>
      </c>
      <c r="G40" s="175"/>
      <c r="H40" s="173">
        <v>0</v>
      </c>
      <c r="I40" s="175"/>
      <c r="J40" s="173">
        <v>0</v>
      </c>
      <c r="K40" s="175"/>
    </row>
    <row r="41" spans="1:12" ht="15">
      <c r="A41" s="172" t="s">
        <v>231</v>
      </c>
      <c r="B41" s="167" t="s">
        <v>232</v>
      </c>
      <c r="C41" s="168" t="s">
        <v>195</v>
      </c>
      <c r="D41" s="176"/>
      <c r="E41" s="116">
        <v>4.828933368425078</v>
      </c>
      <c r="F41" s="150"/>
      <c r="G41" s="174">
        <v>5.508764022382409</v>
      </c>
      <c r="H41" s="150"/>
      <c r="I41" s="174">
        <v>5.50551025867684</v>
      </c>
      <c r="J41" s="150"/>
      <c r="K41" s="174">
        <v>10.52</v>
      </c>
      <c r="L41" s="177"/>
    </row>
    <row r="42" spans="1:9" ht="15">
      <c r="A42" s="178" t="s">
        <v>205</v>
      </c>
      <c r="I42" s="179"/>
    </row>
    <row r="43" spans="1:11" ht="15">
      <c r="A43" s="154"/>
      <c r="K43" s="155"/>
    </row>
    <row r="44" spans="2:11" ht="15">
      <c r="B44" s="156" t="s">
        <v>92</v>
      </c>
      <c r="C44" s="44"/>
      <c r="D44" s="44"/>
      <c r="E44" s="157" t="s">
        <v>93</v>
      </c>
      <c r="F44" s="44"/>
      <c r="G44" s="157" t="s">
        <v>94</v>
      </c>
      <c r="H44" s="44"/>
      <c r="I44" s="44" t="s">
        <v>57</v>
      </c>
      <c r="J44" s="44"/>
      <c r="K44" s="157"/>
    </row>
    <row r="45" spans="2:11" ht="15">
      <c r="B45" s="158"/>
      <c r="C45" s="44"/>
      <c r="D45" s="44"/>
      <c r="E45" s="44"/>
      <c r="F45" s="44"/>
      <c r="G45" s="44" t="s">
        <v>95</v>
      </c>
      <c r="H45" s="44"/>
      <c r="I45" s="44" t="s">
        <v>96</v>
      </c>
      <c r="J45" s="44"/>
      <c r="K45" s="157"/>
    </row>
    <row r="46" spans="2:10" ht="15">
      <c r="B46" s="159" t="s">
        <v>61</v>
      </c>
      <c r="C46" s="44"/>
      <c r="D46" s="44"/>
      <c r="E46" s="44"/>
      <c r="F46" s="44"/>
      <c r="G46" s="44"/>
      <c r="H46" s="44"/>
      <c r="I46" s="44"/>
      <c r="J46" s="44"/>
    </row>
    <row r="47" spans="2:10" ht="15">
      <c r="B47" s="160" t="s">
        <v>97</v>
      </c>
      <c r="C47" s="44"/>
      <c r="D47" s="44"/>
      <c r="E47" s="157" t="s">
        <v>93</v>
      </c>
      <c r="F47" s="44"/>
      <c r="G47" s="157" t="s">
        <v>94</v>
      </c>
      <c r="H47" s="44"/>
      <c r="I47" s="44" t="s">
        <v>98</v>
      </c>
      <c r="J47" s="44"/>
    </row>
    <row r="48" spans="2:10" ht="14.25">
      <c r="B48" s="158"/>
      <c r="C48" s="44"/>
      <c r="D48" s="44"/>
      <c r="E48" s="44"/>
      <c r="F48" s="44"/>
      <c r="G48" s="44" t="s">
        <v>95</v>
      </c>
      <c r="H48" s="44"/>
      <c r="I48" s="44" t="s">
        <v>96</v>
      </c>
      <c r="J48" s="44"/>
    </row>
    <row r="49" spans="2:10" ht="14.25">
      <c r="B49" s="158"/>
      <c r="C49" s="44"/>
      <c r="D49" s="44"/>
      <c r="E49" s="44"/>
      <c r="F49" s="44"/>
      <c r="G49" s="44"/>
      <c r="H49" s="44"/>
      <c r="I49" s="44"/>
      <c r="J49" s="44"/>
    </row>
    <row r="50" spans="2:10" ht="14.25">
      <c r="B50" s="158" t="s">
        <v>99</v>
      </c>
      <c r="C50" s="44"/>
      <c r="D50" s="44"/>
      <c r="E50" s="44"/>
      <c r="F50" s="44"/>
      <c r="G50" s="44"/>
      <c r="H50" s="44"/>
      <c r="I50" s="44"/>
      <c r="J50" s="44"/>
    </row>
    <row r="51" spans="2:10" ht="14.25">
      <c r="B51" s="158" t="s">
        <v>100</v>
      </c>
      <c r="C51" s="44"/>
      <c r="D51" s="44"/>
      <c r="E51" s="44"/>
      <c r="F51" s="44"/>
      <c r="G51" s="44"/>
      <c r="H51" s="44"/>
      <c r="I51" s="44"/>
      <c r="J51" s="44"/>
    </row>
  </sheetData>
  <sheetProtection/>
  <mergeCells count="11">
    <mergeCell ref="F8:G8"/>
    <mergeCell ref="G2:K2"/>
    <mergeCell ref="A4:K4"/>
    <mergeCell ref="A6:K6"/>
    <mergeCell ref="A7:A9"/>
    <mergeCell ref="B7:B9"/>
    <mergeCell ref="C7:C9"/>
    <mergeCell ref="D7:G7"/>
    <mergeCell ref="H7:I8"/>
    <mergeCell ref="J7:K8"/>
    <mergeCell ref="D8:E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79"/>
  <sheetViews>
    <sheetView zoomScale="80" zoomScaleNormal="80" zoomScalePageLayoutView="0" workbookViewId="0" topLeftCell="A1">
      <selection activeCell="A1" sqref="A1"/>
    </sheetView>
  </sheetViews>
  <sheetFormatPr defaultColWidth="9.140625" defaultRowHeight="15" outlineLevelCol="1"/>
  <cols>
    <col min="1" max="1" width="8.00390625" style="134" customWidth="1"/>
    <col min="2" max="2" width="40.8515625" style="134" customWidth="1"/>
    <col min="3" max="3" width="14.28125" style="134" customWidth="1"/>
    <col min="4" max="4" width="16.00390625" style="134" hidden="1" customWidth="1" outlineLevel="1"/>
    <col min="5" max="5" width="10.7109375" style="134" hidden="1" customWidth="1" outlineLevel="1"/>
    <col min="6" max="6" width="13.28125" style="33" hidden="1" customWidth="1" outlineLevel="1"/>
    <col min="7" max="7" width="14.28125" style="134" hidden="1" customWidth="1" outlineLevel="1"/>
    <col min="8" max="8" width="14.00390625" style="134" hidden="1" customWidth="1" outlineLevel="1"/>
    <col min="9" max="9" width="11.00390625" style="134" customWidth="1" collapsed="1"/>
    <col min="10" max="10" width="10.7109375" style="134" customWidth="1"/>
    <col min="11" max="11" width="11.7109375" style="134" customWidth="1"/>
    <col min="12" max="12" width="14.28125" style="134" customWidth="1"/>
    <col min="13" max="13" width="14.00390625" style="134" customWidth="1"/>
    <col min="14" max="22" width="14.00390625" style="134" hidden="1" customWidth="1" outlineLevel="1"/>
    <col min="23" max="23" width="12.57421875" style="134" customWidth="1" collapsed="1"/>
    <col min="24" max="24" width="11.00390625" style="134" customWidth="1"/>
    <col min="25" max="25" width="11.28125" style="134" customWidth="1"/>
    <col min="26" max="26" width="14.57421875" style="134" customWidth="1"/>
    <col min="27" max="27" width="13.8515625" style="134" customWidth="1"/>
    <col min="28" max="28" width="10.8515625" style="134" customWidth="1"/>
    <col min="29" max="30" width="15.8515625" style="134" customWidth="1"/>
    <col min="31" max="31" width="14.140625" style="134" customWidth="1"/>
    <col min="32" max="16384" width="9.140625" style="134" customWidth="1"/>
  </cols>
  <sheetData>
    <row r="1" spans="2:31" ht="16.5">
      <c r="B1" s="180"/>
      <c r="C1" s="180"/>
      <c r="AE1" s="135" t="s">
        <v>233</v>
      </c>
    </row>
    <row r="2" spans="2:31" s="181" customFormat="1" ht="35.25" customHeight="1">
      <c r="B2" s="182"/>
      <c r="F2" s="183"/>
      <c r="AC2" s="184" t="s">
        <v>68</v>
      </c>
      <c r="AD2" s="184"/>
      <c r="AE2" s="184"/>
    </row>
    <row r="3" ht="15.75">
      <c r="A3" s="137"/>
    </row>
    <row r="4" spans="1:31" ht="18.75" customHeight="1">
      <c r="A4" s="185" t="s">
        <v>234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</row>
    <row r="5" spans="1:2" ht="22.5" customHeight="1" thickBot="1">
      <c r="A5" s="186" t="s">
        <v>235</v>
      </c>
      <c r="B5" s="44"/>
    </row>
    <row r="6" spans="1:31" s="194" customFormat="1" ht="24.75" customHeight="1">
      <c r="A6" s="187" t="s">
        <v>6</v>
      </c>
      <c r="B6" s="188" t="s">
        <v>236</v>
      </c>
      <c r="C6" s="187" t="s">
        <v>8</v>
      </c>
      <c r="D6" s="189" t="s">
        <v>237</v>
      </c>
      <c r="E6" s="190"/>
      <c r="F6" s="190"/>
      <c r="G6" s="190"/>
      <c r="H6" s="191"/>
      <c r="I6" s="192" t="s">
        <v>238</v>
      </c>
      <c r="J6" s="190"/>
      <c r="K6" s="190"/>
      <c r="L6" s="190"/>
      <c r="M6" s="193"/>
      <c r="N6" s="189" t="s">
        <v>239</v>
      </c>
      <c r="O6" s="190"/>
      <c r="P6" s="190"/>
      <c r="Q6" s="190"/>
      <c r="R6" s="190"/>
      <c r="S6" s="190"/>
      <c r="T6" s="190"/>
      <c r="U6" s="190"/>
      <c r="V6" s="191"/>
      <c r="W6" s="192" t="s">
        <v>240</v>
      </c>
      <c r="X6" s="190"/>
      <c r="Y6" s="190"/>
      <c r="Z6" s="190"/>
      <c r="AA6" s="190"/>
      <c r="AB6" s="190"/>
      <c r="AC6" s="190"/>
      <c r="AD6" s="190"/>
      <c r="AE6" s="193"/>
    </row>
    <row r="7" spans="1:31" s="194" customFormat="1" ht="16.5" customHeight="1">
      <c r="A7" s="195"/>
      <c r="B7" s="196"/>
      <c r="C7" s="195"/>
      <c r="D7" s="197" t="s">
        <v>241</v>
      </c>
      <c r="E7" s="198" t="s">
        <v>242</v>
      </c>
      <c r="F7" s="199" t="s">
        <v>243</v>
      </c>
      <c r="G7" s="198" t="s">
        <v>244</v>
      </c>
      <c r="H7" s="200"/>
      <c r="I7" s="201" t="s">
        <v>241</v>
      </c>
      <c r="J7" s="198" t="s">
        <v>242</v>
      </c>
      <c r="K7" s="198" t="s">
        <v>243</v>
      </c>
      <c r="L7" s="198" t="s">
        <v>244</v>
      </c>
      <c r="M7" s="202"/>
      <c r="N7" s="197" t="s">
        <v>241</v>
      </c>
      <c r="O7" s="198" t="s">
        <v>242</v>
      </c>
      <c r="P7" s="198" t="s">
        <v>243</v>
      </c>
      <c r="Q7" s="198" t="s">
        <v>245</v>
      </c>
      <c r="R7" s="198"/>
      <c r="S7" s="198" t="s">
        <v>246</v>
      </c>
      <c r="T7" s="198"/>
      <c r="U7" s="198"/>
      <c r="V7" s="200"/>
      <c r="W7" s="201" t="s">
        <v>241</v>
      </c>
      <c r="X7" s="198" t="s">
        <v>242</v>
      </c>
      <c r="Y7" s="198" t="s">
        <v>243</v>
      </c>
      <c r="Z7" s="198" t="s">
        <v>245</v>
      </c>
      <c r="AA7" s="198"/>
      <c r="AB7" s="198" t="s">
        <v>246</v>
      </c>
      <c r="AC7" s="198"/>
      <c r="AD7" s="198"/>
      <c r="AE7" s="202"/>
    </row>
    <row r="8" spans="1:31" s="194" customFormat="1" ht="63.75" customHeight="1">
      <c r="A8" s="195"/>
      <c r="B8" s="196"/>
      <c r="C8" s="195"/>
      <c r="D8" s="197"/>
      <c r="E8" s="198"/>
      <c r="F8" s="199"/>
      <c r="G8" s="203" t="s">
        <v>247</v>
      </c>
      <c r="H8" s="204" t="s">
        <v>248</v>
      </c>
      <c r="I8" s="201"/>
      <c r="J8" s="198"/>
      <c r="K8" s="198"/>
      <c r="L8" s="203" t="s">
        <v>247</v>
      </c>
      <c r="M8" s="205" t="s">
        <v>248</v>
      </c>
      <c r="N8" s="197"/>
      <c r="O8" s="198"/>
      <c r="P8" s="198"/>
      <c r="Q8" s="203" t="s">
        <v>247</v>
      </c>
      <c r="R8" s="203" t="s">
        <v>248</v>
      </c>
      <c r="S8" s="203" t="s">
        <v>249</v>
      </c>
      <c r="T8" s="203" t="s">
        <v>250</v>
      </c>
      <c r="U8" s="203" t="s">
        <v>251</v>
      </c>
      <c r="V8" s="204" t="s">
        <v>248</v>
      </c>
      <c r="W8" s="201"/>
      <c r="X8" s="198"/>
      <c r="Y8" s="198"/>
      <c r="Z8" s="203" t="s">
        <v>247</v>
      </c>
      <c r="AA8" s="203" t="s">
        <v>252</v>
      </c>
      <c r="AB8" s="203" t="s">
        <v>249</v>
      </c>
      <c r="AC8" s="203" t="s">
        <v>250</v>
      </c>
      <c r="AD8" s="203" t="s">
        <v>251</v>
      </c>
      <c r="AE8" s="205" t="s">
        <v>248</v>
      </c>
    </row>
    <row r="9" spans="1:31" ht="15.75" thickBot="1">
      <c r="A9" s="206" t="s">
        <v>18</v>
      </c>
      <c r="B9" s="207" t="s">
        <v>19</v>
      </c>
      <c r="C9" s="208" t="s">
        <v>20</v>
      </c>
      <c r="D9" s="209">
        <v>1</v>
      </c>
      <c r="E9" s="210">
        <v>2</v>
      </c>
      <c r="F9" s="211">
        <v>3</v>
      </c>
      <c r="G9" s="210">
        <v>4</v>
      </c>
      <c r="H9" s="212">
        <v>5</v>
      </c>
      <c r="I9" s="213">
        <v>1</v>
      </c>
      <c r="J9" s="210">
        <v>2</v>
      </c>
      <c r="K9" s="210">
        <v>3</v>
      </c>
      <c r="L9" s="210">
        <v>4</v>
      </c>
      <c r="M9" s="214">
        <v>5</v>
      </c>
      <c r="N9" s="209">
        <v>6</v>
      </c>
      <c r="O9" s="210">
        <v>7</v>
      </c>
      <c r="P9" s="210">
        <v>8</v>
      </c>
      <c r="Q9" s="210">
        <v>9</v>
      </c>
      <c r="R9" s="210">
        <v>10</v>
      </c>
      <c r="S9" s="210">
        <v>11</v>
      </c>
      <c r="T9" s="210">
        <v>12</v>
      </c>
      <c r="U9" s="210">
        <v>13</v>
      </c>
      <c r="V9" s="212">
        <v>14</v>
      </c>
      <c r="W9" s="213">
        <v>6</v>
      </c>
      <c r="X9" s="210">
        <v>7</v>
      </c>
      <c r="Y9" s="210">
        <v>8</v>
      </c>
      <c r="Z9" s="210">
        <v>9</v>
      </c>
      <c r="AA9" s="210">
        <v>10</v>
      </c>
      <c r="AB9" s="210">
        <v>11</v>
      </c>
      <c r="AC9" s="210">
        <v>12</v>
      </c>
      <c r="AD9" s="210">
        <v>13</v>
      </c>
      <c r="AE9" s="214">
        <v>14</v>
      </c>
    </row>
    <row r="10" spans="1:31" s="33" customFormat="1" ht="45">
      <c r="A10" s="215"/>
      <c r="B10" s="216" t="s">
        <v>253</v>
      </c>
      <c r="C10" s="217" t="s">
        <v>126</v>
      </c>
      <c r="D10" s="218"/>
      <c r="E10" s="218"/>
      <c r="F10" s="219">
        <f>G10+H10</f>
        <v>1450.978</v>
      </c>
      <c r="G10" s="220">
        <f>G11+G15+G16+G17+G18+G19+G20+G21+G29+G43+G49+G52+G58+G64+G67</f>
        <v>847.596</v>
      </c>
      <c r="H10" s="220">
        <f>H11+H15+H16+H17+H18+H19+H20+H21+H29+H43+H49+H52+H58+H64+H67</f>
        <v>603.382</v>
      </c>
      <c r="I10" s="218"/>
      <c r="J10" s="218"/>
      <c r="K10" s="219">
        <v>1588.0529999999999</v>
      </c>
      <c r="L10" s="220">
        <v>889.198</v>
      </c>
      <c r="M10" s="220">
        <v>698.855</v>
      </c>
      <c r="N10" s="218"/>
      <c r="O10" s="218"/>
      <c r="P10" s="219">
        <v>1108.116</v>
      </c>
      <c r="Q10" s="220">
        <v>615.277</v>
      </c>
      <c r="R10" s="220">
        <v>492.83899999999994</v>
      </c>
      <c r="S10" s="220">
        <v>0</v>
      </c>
      <c r="T10" s="220">
        <v>0</v>
      </c>
      <c r="U10" s="220">
        <v>0</v>
      </c>
      <c r="V10" s="220">
        <v>0</v>
      </c>
      <c r="W10" s="218"/>
      <c r="X10" s="218"/>
      <c r="Y10" s="220">
        <v>1815.5300000000002</v>
      </c>
      <c r="Z10" s="220">
        <v>992.313</v>
      </c>
      <c r="AA10" s="220">
        <v>823.2170000000001</v>
      </c>
      <c r="AB10" s="220">
        <v>0</v>
      </c>
      <c r="AC10" s="220">
        <v>0</v>
      </c>
      <c r="AD10" s="220">
        <v>0</v>
      </c>
      <c r="AE10" s="220">
        <v>0</v>
      </c>
    </row>
    <row r="11" spans="1:31" s="33" customFormat="1" ht="30">
      <c r="A11" s="221">
        <v>1</v>
      </c>
      <c r="B11" s="222" t="s">
        <v>254</v>
      </c>
      <c r="C11" s="223" t="s">
        <v>128</v>
      </c>
      <c r="D11" s="224"/>
      <c r="E11" s="224"/>
      <c r="F11" s="225">
        <f aca="true" t="shared" si="0" ref="F11:F28">G11+H11</f>
        <v>916.7</v>
      </c>
      <c r="G11" s="226">
        <f>SUM(G12:G14)</f>
        <v>501.081</v>
      </c>
      <c r="H11" s="226">
        <f>SUM(H12:H14)</f>
        <v>415.61899999999997</v>
      </c>
      <c r="I11" s="224"/>
      <c r="J11" s="224"/>
      <c r="K11" s="225">
        <v>1000.1900000000002</v>
      </c>
      <c r="L11" s="226">
        <v>540.3270000000001</v>
      </c>
      <c r="M11" s="226">
        <v>459.86300000000006</v>
      </c>
      <c r="N11" s="224"/>
      <c r="O11" s="224"/>
      <c r="P11" s="225">
        <v>742.525</v>
      </c>
      <c r="Q11" s="226">
        <v>393.009</v>
      </c>
      <c r="R11" s="226">
        <v>349.51599999999996</v>
      </c>
      <c r="S11" s="226">
        <v>0</v>
      </c>
      <c r="T11" s="226">
        <v>0</v>
      </c>
      <c r="U11" s="226">
        <v>0</v>
      </c>
      <c r="V11" s="226">
        <v>0</v>
      </c>
      <c r="W11" s="224"/>
      <c r="X11" s="224"/>
      <c r="Y11" s="226">
        <v>1169.975</v>
      </c>
      <c r="Z11" s="226">
        <v>615.536</v>
      </c>
      <c r="AA11" s="226">
        <v>554.4390000000001</v>
      </c>
      <c r="AB11" s="226">
        <v>0</v>
      </c>
      <c r="AC11" s="226">
        <v>0</v>
      </c>
      <c r="AD11" s="226">
        <v>0</v>
      </c>
      <c r="AE11" s="226">
        <v>0</v>
      </c>
    </row>
    <row r="12" spans="1:31" s="235" customFormat="1" ht="15">
      <c r="A12" s="227" t="s">
        <v>22</v>
      </c>
      <c r="B12" s="228" t="s">
        <v>255</v>
      </c>
      <c r="C12" s="229" t="s">
        <v>130</v>
      </c>
      <c r="D12" s="230"/>
      <c r="E12" s="230"/>
      <c r="F12" s="231">
        <f t="shared" si="0"/>
        <v>743.736</v>
      </c>
      <c r="G12" s="232">
        <f>160.638+249.886</f>
        <v>410.524</v>
      </c>
      <c r="H12" s="232">
        <f>217.977+115.235</f>
        <v>333.212</v>
      </c>
      <c r="I12" s="230"/>
      <c r="J12" s="230"/>
      <c r="K12" s="232">
        <v>813.76</v>
      </c>
      <c r="L12" s="232">
        <v>437.653</v>
      </c>
      <c r="M12" s="232">
        <v>376.107</v>
      </c>
      <c r="N12" s="233"/>
      <c r="O12" s="230"/>
      <c r="P12" s="232">
        <v>608.6279999999999</v>
      </c>
      <c r="Q12" s="234">
        <v>322.139</v>
      </c>
      <c r="R12" s="232">
        <v>286.489</v>
      </c>
      <c r="S12" s="234">
        <v>0</v>
      </c>
      <c r="T12" s="234">
        <v>0</v>
      </c>
      <c r="U12" s="234">
        <v>0</v>
      </c>
      <c r="V12" s="234">
        <v>0</v>
      </c>
      <c r="W12" s="233"/>
      <c r="X12" s="230"/>
      <c r="Y12" s="234">
        <v>956.1469999999999</v>
      </c>
      <c r="Z12" s="234">
        <v>501.68899999999996</v>
      </c>
      <c r="AA12" s="234">
        <v>454.458</v>
      </c>
      <c r="AB12" s="234">
        <v>0</v>
      </c>
      <c r="AC12" s="234">
        <v>0</v>
      </c>
      <c r="AD12" s="234">
        <v>0</v>
      </c>
      <c r="AE12" s="234">
        <v>0</v>
      </c>
    </row>
    <row r="13" spans="1:31" s="235" customFormat="1" ht="60">
      <c r="A13" s="227" t="s">
        <v>24</v>
      </c>
      <c r="B13" s="228" t="s">
        <v>144</v>
      </c>
      <c r="C13" s="229" t="s">
        <v>133</v>
      </c>
      <c r="D13" s="230"/>
      <c r="E13" s="230"/>
      <c r="F13" s="231">
        <f t="shared" si="0"/>
        <v>172.964</v>
      </c>
      <c r="G13" s="232">
        <f>35.34+55.217</f>
        <v>90.557</v>
      </c>
      <c r="H13" s="232">
        <f>25.352+57.055</f>
        <v>82.407</v>
      </c>
      <c r="I13" s="230"/>
      <c r="J13" s="230"/>
      <c r="K13" s="232">
        <v>179.984</v>
      </c>
      <c r="L13" s="232">
        <v>96.22800000000001</v>
      </c>
      <c r="M13" s="232">
        <v>83.756</v>
      </c>
      <c r="N13" s="233"/>
      <c r="O13" s="230"/>
      <c r="P13" s="232">
        <v>133.897</v>
      </c>
      <c r="Q13" s="234">
        <v>70.86999999999999</v>
      </c>
      <c r="R13" s="234">
        <v>63.027</v>
      </c>
      <c r="S13" s="234">
        <v>0</v>
      </c>
      <c r="T13" s="234">
        <v>0</v>
      </c>
      <c r="U13" s="234">
        <v>0</v>
      </c>
      <c r="V13" s="234">
        <v>0</v>
      </c>
      <c r="W13" s="233"/>
      <c r="X13" s="230"/>
      <c r="Y13" s="234">
        <v>210.353</v>
      </c>
      <c r="Z13" s="236">
        <v>110.372</v>
      </c>
      <c r="AA13" s="236">
        <v>99.981</v>
      </c>
      <c r="AB13" s="234">
        <v>0</v>
      </c>
      <c r="AC13" s="234">
        <v>0</v>
      </c>
      <c r="AD13" s="234">
        <v>0</v>
      </c>
      <c r="AE13" s="234">
        <v>0</v>
      </c>
    </row>
    <row r="14" spans="1:31" s="235" customFormat="1" ht="30">
      <c r="A14" s="227" t="s">
        <v>26</v>
      </c>
      <c r="B14" s="228" t="s">
        <v>256</v>
      </c>
      <c r="C14" s="229" t="s">
        <v>136</v>
      </c>
      <c r="D14" s="230"/>
      <c r="E14" s="230"/>
      <c r="F14" s="231">
        <f t="shared" si="0"/>
        <v>0</v>
      </c>
      <c r="G14" s="232">
        <v>0</v>
      </c>
      <c r="H14" s="232">
        <v>0</v>
      </c>
      <c r="I14" s="230"/>
      <c r="J14" s="230"/>
      <c r="K14" s="232">
        <v>6.446</v>
      </c>
      <c r="L14" s="232">
        <v>6.446</v>
      </c>
      <c r="M14" s="232">
        <v>0</v>
      </c>
      <c r="N14" s="233"/>
      <c r="O14" s="230"/>
      <c r="P14" s="237">
        <v>0</v>
      </c>
      <c r="Q14" s="237">
        <v>0</v>
      </c>
      <c r="R14" s="237">
        <v>0</v>
      </c>
      <c r="S14" s="234">
        <v>0</v>
      </c>
      <c r="T14" s="234">
        <v>0</v>
      </c>
      <c r="U14" s="234">
        <v>0</v>
      </c>
      <c r="V14" s="234">
        <v>0</v>
      </c>
      <c r="W14" s="233"/>
      <c r="X14" s="230"/>
      <c r="Y14" s="234">
        <v>3.475</v>
      </c>
      <c r="Z14" s="234">
        <v>3.475</v>
      </c>
      <c r="AA14" s="234">
        <v>0</v>
      </c>
      <c r="AB14" s="234">
        <v>0</v>
      </c>
      <c r="AC14" s="234">
        <v>0</v>
      </c>
      <c r="AD14" s="234">
        <v>0</v>
      </c>
      <c r="AE14" s="234">
        <v>0</v>
      </c>
    </row>
    <row r="15" spans="1:31" ht="45">
      <c r="A15" s="238">
        <v>2</v>
      </c>
      <c r="B15" s="239" t="s">
        <v>257</v>
      </c>
      <c r="C15" s="240" t="s">
        <v>81</v>
      </c>
      <c r="D15" s="241"/>
      <c r="E15" s="241"/>
      <c r="F15" s="225">
        <f t="shared" si="0"/>
        <v>41.396</v>
      </c>
      <c r="G15" s="242">
        <v>34.106</v>
      </c>
      <c r="H15" s="243">
        <v>7.29</v>
      </c>
      <c r="I15" s="241"/>
      <c r="J15" s="241"/>
      <c r="K15" s="242">
        <v>41.397</v>
      </c>
      <c r="L15" s="242">
        <v>34.107</v>
      </c>
      <c r="M15" s="242">
        <v>7.29</v>
      </c>
      <c r="N15" s="244"/>
      <c r="O15" s="241"/>
      <c r="P15" s="242">
        <v>30.192999999999998</v>
      </c>
      <c r="Q15" s="243">
        <v>21.808</v>
      </c>
      <c r="R15" s="242">
        <v>8.385</v>
      </c>
      <c r="S15" s="243">
        <v>0</v>
      </c>
      <c r="T15" s="243">
        <v>0</v>
      </c>
      <c r="U15" s="243">
        <v>0</v>
      </c>
      <c r="V15" s="243">
        <v>0</v>
      </c>
      <c r="W15" s="244"/>
      <c r="X15" s="241"/>
      <c r="Y15" s="243">
        <v>23.895</v>
      </c>
      <c r="Z15" s="243">
        <v>18.973</v>
      </c>
      <c r="AA15" s="243">
        <v>4.922</v>
      </c>
      <c r="AB15" s="243">
        <v>0</v>
      </c>
      <c r="AC15" s="243">
        <v>0</v>
      </c>
      <c r="AD15" s="243">
        <v>0</v>
      </c>
      <c r="AE15" s="243">
        <v>0</v>
      </c>
    </row>
    <row r="16" spans="1:31" ht="60">
      <c r="A16" s="238">
        <v>3</v>
      </c>
      <c r="B16" s="239" t="s">
        <v>258</v>
      </c>
      <c r="C16" s="240" t="s">
        <v>140</v>
      </c>
      <c r="D16" s="241"/>
      <c r="E16" s="241"/>
      <c r="F16" s="225">
        <f t="shared" si="0"/>
        <v>0</v>
      </c>
      <c r="G16" s="242">
        <v>0</v>
      </c>
      <c r="H16" s="242">
        <v>0</v>
      </c>
      <c r="I16" s="241"/>
      <c r="J16" s="241"/>
      <c r="K16" s="242">
        <v>0</v>
      </c>
      <c r="L16" s="242">
        <v>0</v>
      </c>
      <c r="M16" s="242">
        <v>0</v>
      </c>
      <c r="N16" s="244"/>
      <c r="O16" s="241"/>
      <c r="P16" s="242">
        <v>0</v>
      </c>
      <c r="Q16" s="242">
        <v>0</v>
      </c>
      <c r="R16" s="242">
        <v>0</v>
      </c>
      <c r="S16" s="243">
        <v>0</v>
      </c>
      <c r="T16" s="243">
        <v>0</v>
      </c>
      <c r="U16" s="243">
        <v>0</v>
      </c>
      <c r="V16" s="243">
        <v>0</v>
      </c>
      <c r="W16" s="244"/>
      <c r="X16" s="241"/>
      <c r="Y16" s="243">
        <v>0</v>
      </c>
      <c r="Z16" s="243">
        <v>0</v>
      </c>
      <c r="AA16" s="243">
        <v>0</v>
      </c>
      <c r="AB16" s="243">
        <v>0</v>
      </c>
      <c r="AC16" s="243">
        <v>0</v>
      </c>
      <c r="AD16" s="243">
        <v>0</v>
      </c>
      <c r="AE16" s="243">
        <v>0</v>
      </c>
    </row>
    <row r="17" spans="1:31" ht="45">
      <c r="A17" s="238">
        <v>4</v>
      </c>
      <c r="B17" s="239" t="s">
        <v>259</v>
      </c>
      <c r="C17" s="240" t="s">
        <v>142</v>
      </c>
      <c r="D17" s="241"/>
      <c r="E17" s="241"/>
      <c r="F17" s="225">
        <f t="shared" si="0"/>
        <v>0</v>
      </c>
      <c r="G17" s="242">
        <v>0</v>
      </c>
      <c r="H17" s="242">
        <v>0</v>
      </c>
      <c r="I17" s="241"/>
      <c r="J17" s="241"/>
      <c r="K17" s="242">
        <v>0</v>
      </c>
      <c r="L17" s="242">
        <v>0</v>
      </c>
      <c r="M17" s="242">
        <v>0</v>
      </c>
      <c r="N17" s="244"/>
      <c r="O17" s="241"/>
      <c r="P17" s="242">
        <v>0</v>
      </c>
      <c r="Q17" s="242">
        <v>0</v>
      </c>
      <c r="R17" s="242">
        <v>0</v>
      </c>
      <c r="S17" s="243">
        <v>0</v>
      </c>
      <c r="T17" s="243">
        <v>0</v>
      </c>
      <c r="U17" s="243">
        <v>0</v>
      </c>
      <c r="V17" s="243">
        <v>0</v>
      </c>
      <c r="W17" s="244"/>
      <c r="X17" s="241"/>
      <c r="Y17" s="243">
        <v>0</v>
      </c>
      <c r="Z17" s="243">
        <v>0</v>
      </c>
      <c r="AA17" s="243">
        <v>0</v>
      </c>
      <c r="AB17" s="243">
        <v>0</v>
      </c>
      <c r="AC17" s="243">
        <v>0</v>
      </c>
      <c r="AD17" s="243">
        <v>0</v>
      </c>
      <c r="AE17" s="243">
        <v>0</v>
      </c>
    </row>
    <row r="18" spans="1:31" ht="45">
      <c r="A18" s="238">
        <v>5</v>
      </c>
      <c r="B18" s="239" t="s">
        <v>260</v>
      </c>
      <c r="C18" s="240" t="s">
        <v>145</v>
      </c>
      <c r="D18" s="241"/>
      <c r="E18" s="241"/>
      <c r="F18" s="225">
        <f t="shared" si="0"/>
        <v>16.777</v>
      </c>
      <c r="G18" s="242">
        <v>9.686</v>
      </c>
      <c r="H18" s="242">
        <v>7.091</v>
      </c>
      <c r="I18" s="241"/>
      <c r="J18" s="241"/>
      <c r="K18" s="242">
        <v>11.129000000000001</v>
      </c>
      <c r="L18" s="242">
        <v>9.932</v>
      </c>
      <c r="M18" s="242">
        <v>1.197</v>
      </c>
      <c r="N18" s="244"/>
      <c r="O18" s="241"/>
      <c r="P18" s="242">
        <v>16.999</v>
      </c>
      <c r="Q18" s="242">
        <v>10.362</v>
      </c>
      <c r="R18" s="242">
        <v>6.637</v>
      </c>
      <c r="S18" s="243">
        <v>0</v>
      </c>
      <c r="T18" s="243">
        <v>0</v>
      </c>
      <c r="U18" s="243">
        <v>0</v>
      </c>
      <c r="V18" s="243">
        <v>0</v>
      </c>
      <c r="W18" s="244"/>
      <c r="X18" s="241"/>
      <c r="Y18" s="243">
        <v>0.421</v>
      </c>
      <c r="Z18" s="243">
        <v>0.421</v>
      </c>
      <c r="AA18" s="243">
        <v>0</v>
      </c>
      <c r="AB18" s="243">
        <v>0</v>
      </c>
      <c r="AC18" s="243">
        <v>0</v>
      </c>
      <c r="AD18" s="243">
        <v>0</v>
      </c>
      <c r="AE18" s="243">
        <v>0</v>
      </c>
    </row>
    <row r="19" spans="1:31" ht="60">
      <c r="A19" s="238">
        <v>6</v>
      </c>
      <c r="B19" s="239" t="s">
        <v>261</v>
      </c>
      <c r="C19" s="240" t="s">
        <v>148</v>
      </c>
      <c r="D19" s="241"/>
      <c r="E19" s="241"/>
      <c r="F19" s="225">
        <f t="shared" si="0"/>
        <v>0</v>
      </c>
      <c r="G19" s="242">
        <v>0</v>
      </c>
      <c r="H19" s="242">
        <v>0</v>
      </c>
      <c r="I19" s="241"/>
      <c r="J19" s="241"/>
      <c r="K19" s="242">
        <v>0</v>
      </c>
      <c r="L19" s="242">
        <v>0</v>
      </c>
      <c r="M19" s="242">
        <v>0</v>
      </c>
      <c r="N19" s="244"/>
      <c r="O19" s="241"/>
      <c r="P19" s="242">
        <v>0</v>
      </c>
      <c r="Q19" s="242">
        <v>0</v>
      </c>
      <c r="R19" s="242">
        <v>0</v>
      </c>
      <c r="S19" s="243">
        <v>0</v>
      </c>
      <c r="T19" s="243">
        <v>0</v>
      </c>
      <c r="U19" s="243">
        <v>0</v>
      </c>
      <c r="V19" s="243">
        <v>0</v>
      </c>
      <c r="W19" s="244"/>
      <c r="X19" s="241"/>
      <c r="Y19" s="243">
        <v>0</v>
      </c>
      <c r="Z19" s="243">
        <v>0</v>
      </c>
      <c r="AA19" s="243">
        <v>0</v>
      </c>
      <c r="AB19" s="243">
        <v>0</v>
      </c>
      <c r="AC19" s="243">
        <v>0</v>
      </c>
      <c r="AD19" s="243">
        <v>0</v>
      </c>
      <c r="AE19" s="243">
        <v>0</v>
      </c>
    </row>
    <row r="20" spans="1:31" ht="30">
      <c r="A20" s="238">
        <v>7</v>
      </c>
      <c r="B20" s="239" t="s">
        <v>262</v>
      </c>
      <c r="C20" s="240" t="s">
        <v>105</v>
      </c>
      <c r="D20" s="241"/>
      <c r="E20" s="241"/>
      <c r="F20" s="225">
        <f t="shared" si="0"/>
        <v>0</v>
      </c>
      <c r="G20" s="242">
        <v>0</v>
      </c>
      <c r="H20" s="242">
        <v>0</v>
      </c>
      <c r="I20" s="241"/>
      <c r="J20" s="241"/>
      <c r="K20" s="242">
        <v>0</v>
      </c>
      <c r="L20" s="242">
        <v>0</v>
      </c>
      <c r="M20" s="242">
        <v>0</v>
      </c>
      <c r="N20" s="244"/>
      <c r="O20" s="241"/>
      <c r="P20" s="242">
        <v>0</v>
      </c>
      <c r="Q20" s="242">
        <v>0</v>
      </c>
      <c r="R20" s="242">
        <v>0</v>
      </c>
      <c r="S20" s="243">
        <v>0</v>
      </c>
      <c r="T20" s="243">
        <v>0</v>
      </c>
      <c r="U20" s="243">
        <v>0</v>
      </c>
      <c r="V20" s="243">
        <v>0</v>
      </c>
      <c r="W20" s="244"/>
      <c r="X20" s="241"/>
      <c r="Y20" s="243">
        <v>0</v>
      </c>
      <c r="Z20" s="243">
        <v>0</v>
      </c>
      <c r="AA20" s="243">
        <v>0</v>
      </c>
      <c r="AB20" s="243">
        <v>0</v>
      </c>
      <c r="AC20" s="243">
        <v>0</v>
      </c>
      <c r="AD20" s="243">
        <v>0</v>
      </c>
      <c r="AE20" s="243">
        <v>0</v>
      </c>
    </row>
    <row r="21" spans="1:31" s="33" customFormat="1" ht="30">
      <c r="A21" s="221">
        <v>8</v>
      </c>
      <c r="B21" s="222" t="s">
        <v>263</v>
      </c>
      <c r="C21" s="223" t="s">
        <v>152</v>
      </c>
      <c r="D21" s="245"/>
      <c r="E21" s="245"/>
      <c r="F21" s="225">
        <f t="shared" si="0"/>
        <v>1.2469999999999999</v>
      </c>
      <c r="G21" s="226">
        <f>SUM(G22:G28)</f>
        <v>0.72</v>
      </c>
      <c r="H21" s="225">
        <f>SUM(H22:H28)</f>
        <v>0.527</v>
      </c>
      <c r="I21" s="245"/>
      <c r="J21" s="245"/>
      <c r="K21" s="225">
        <v>2</v>
      </c>
      <c r="L21" s="226">
        <v>1.12</v>
      </c>
      <c r="M21" s="225">
        <v>0.88</v>
      </c>
      <c r="N21" s="245"/>
      <c r="O21" s="245"/>
      <c r="P21" s="225">
        <v>1.5739999999999998</v>
      </c>
      <c r="Q21" s="225">
        <v>0.86</v>
      </c>
      <c r="R21" s="225">
        <v>0.714</v>
      </c>
      <c r="S21" s="226">
        <v>0</v>
      </c>
      <c r="T21" s="226">
        <v>0</v>
      </c>
      <c r="U21" s="226">
        <v>0</v>
      </c>
      <c r="V21" s="226">
        <v>0</v>
      </c>
      <c r="W21" s="245"/>
      <c r="X21" s="245"/>
      <c r="Y21" s="226">
        <v>1.756</v>
      </c>
      <c r="Z21" s="226">
        <v>1.01</v>
      </c>
      <c r="AA21" s="226">
        <v>0.746</v>
      </c>
      <c r="AB21" s="226">
        <v>0</v>
      </c>
      <c r="AC21" s="226">
        <v>0</v>
      </c>
      <c r="AD21" s="226">
        <v>0</v>
      </c>
      <c r="AE21" s="226">
        <v>0</v>
      </c>
    </row>
    <row r="22" spans="1:31" s="235" customFormat="1" ht="15">
      <c r="A22" s="229" t="s">
        <v>43</v>
      </c>
      <c r="B22" s="228" t="s">
        <v>264</v>
      </c>
      <c r="C22" s="229" t="s">
        <v>154</v>
      </c>
      <c r="D22" s="232"/>
      <c r="E22" s="232"/>
      <c r="F22" s="231">
        <f t="shared" si="0"/>
        <v>0</v>
      </c>
      <c r="G22" s="232">
        <v>0</v>
      </c>
      <c r="H22" s="232">
        <v>0</v>
      </c>
      <c r="I22" s="232"/>
      <c r="J22" s="232"/>
      <c r="K22" s="232">
        <v>0</v>
      </c>
      <c r="L22" s="232">
        <v>0</v>
      </c>
      <c r="M22" s="232">
        <v>0</v>
      </c>
      <c r="N22" s="232"/>
      <c r="O22" s="232"/>
      <c r="P22" s="232">
        <v>0</v>
      </c>
      <c r="Q22" s="232">
        <v>0</v>
      </c>
      <c r="R22" s="232">
        <v>0</v>
      </c>
      <c r="S22" s="234">
        <v>0</v>
      </c>
      <c r="T22" s="234">
        <v>0</v>
      </c>
      <c r="U22" s="234">
        <v>0</v>
      </c>
      <c r="V22" s="234">
        <v>0</v>
      </c>
      <c r="W22" s="232"/>
      <c r="X22" s="232"/>
      <c r="Y22" s="234">
        <v>0</v>
      </c>
      <c r="Z22" s="234">
        <v>0</v>
      </c>
      <c r="AA22" s="234">
        <v>0</v>
      </c>
      <c r="AB22" s="234">
        <v>0</v>
      </c>
      <c r="AC22" s="234">
        <v>0</v>
      </c>
      <c r="AD22" s="234">
        <v>0</v>
      </c>
      <c r="AE22" s="234">
        <v>0</v>
      </c>
    </row>
    <row r="23" spans="1:31" s="235" customFormat="1" ht="15">
      <c r="A23" s="229" t="s">
        <v>45</v>
      </c>
      <c r="B23" s="228" t="s">
        <v>265</v>
      </c>
      <c r="C23" s="229" t="s">
        <v>156</v>
      </c>
      <c r="D23" s="232"/>
      <c r="E23" s="232"/>
      <c r="F23" s="231">
        <f t="shared" si="0"/>
        <v>0</v>
      </c>
      <c r="G23" s="232">
        <v>0</v>
      </c>
      <c r="H23" s="232">
        <v>0</v>
      </c>
      <c r="I23" s="232"/>
      <c r="J23" s="232"/>
      <c r="K23" s="232">
        <v>0</v>
      </c>
      <c r="L23" s="232">
        <v>0</v>
      </c>
      <c r="M23" s="232">
        <v>0</v>
      </c>
      <c r="N23" s="232"/>
      <c r="O23" s="232"/>
      <c r="P23" s="232">
        <v>0</v>
      </c>
      <c r="Q23" s="232">
        <v>0</v>
      </c>
      <c r="R23" s="232">
        <v>0</v>
      </c>
      <c r="S23" s="234">
        <v>0</v>
      </c>
      <c r="T23" s="234">
        <v>0</v>
      </c>
      <c r="U23" s="234">
        <v>0</v>
      </c>
      <c r="V23" s="234">
        <v>0</v>
      </c>
      <c r="W23" s="232"/>
      <c r="X23" s="232"/>
      <c r="Y23" s="234">
        <v>0</v>
      </c>
      <c r="Z23" s="234">
        <v>0</v>
      </c>
      <c r="AA23" s="234">
        <v>0</v>
      </c>
      <c r="AB23" s="234">
        <v>0</v>
      </c>
      <c r="AC23" s="234">
        <v>0</v>
      </c>
      <c r="AD23" s="234">
        <v>0</v>
      </c>
      <c r="AE23" s="234">
        <v>0</v>
      </c>
    </row>
    <row r="24" spans="1:31" s="235" customFormat="1" ht="15">
      <c r="A24" s="229" t="s">
        <v>47</v>
      </c>
      <c r="B24" s="228" t="s">
        <v>266</v>
      </c>
      <c r="C24" s="229" t="s">
        <v>158</v>
      </c>
      <c r="D24" s="232"/>
      <c r="E24" s="232"/>
      <c r="F24" s="231">
        <f t="shared" si="0"/>
        <v>1.2469999999999999</v>
      </c>
      <c r="G24" s="234">
        <v>0.72</v>
      </c>
      <c r="H24" s="232">
        <v>0.527</v>
      </c>
      <c r="I24" s="232"/>
      <c r="J24" s="232"/>
      <c r="K24" s="232">
        <v>2</v>
      </c>
      <c r="L24" s="234">
        <v>1.12</v>
      </c>
      <c r="M24" s="232">
        <v>0.88</v>
      </c>
      <c r="N24" s="232"/>
      <c r="O24" s="232"/>
      <c r="P24" s="232">
        <v>1.5739999999999998</v>
      </c>
      <c r="Q24" s="234">
        <v>0.86</v>
      </c>
      <c r="R24" s="232">
        <v>0.714</v>
      </c>
      <c r="S24" s="234">
        <v>0</v>
      </c>
      <c r="T24" s="234">
        <v>0</v>
      </c>
      <c r="U24" s="234">
        <v>0</v>
      </c>
      <c r="V24" s="234">
        <v>0</v>
      </c>
      <c r="W24" s="232"/>
      <c r="X24" s="232"/>
      <c r="Y24" s="234">
        <v>1.756</v>
      </c>
      <c r="Z24" s="234">
        <v>1.01</v>
      </c>
      <c r="AA24" s="234">
        <v>0.746</v>
      </c>
      <c r="AB24" s="234">
        <v>0</v>
      </c>
      <c r="AC24" s="234">
        <v>0</v>
      </c>
      <c r="AD24" s="234">
        <v>0</v>
      </c>
      <c r="AE24" s="234">
        <v>0</v>
      </c>
    </row>
    <row r="25" spans="1:31" s="235" customFormat="1" ht="15">
      <c r="A25" s="229" t="s">
        <v>267</v>
      </c>
      <c r="B25" s="228" t="s">
        <v>268</v>
      </c>
      <c r="C25" s="229" t="s">
        <v>160</v>
      </c>
      <c r="D25" s="232"/>
      <c r="E25" s="232"/>
      <c r="F25" s="231">
        <f t="shared" si="0"/>
        <v>0</v>
      </c>
      <c r="G25" s="232">
        <v>0</v>
      </c>
      <c r="H25" s="232">
        <v>0</v>
      </c>
      <c r="I25" s="232"/>
      <c r="J25" s="232"/>
      <c r="K25" s="232">
        <v>0</v>
      </c>
      <c r="L25" s="232">
        <v>0</v>
      </c>
      <c r="M25" s="232">
        <v>0</v>
      </c>
      <c r="N25" s="232"/>
      <c r="O25" s="232"/>
      <c r="P25" s="232">
        <v>0</v>
      </c>
      <c r="Q25" s="232">
        <v>0</v>
      </c>
      <c r="R25" s="232">
        <v>0</v>
      </c>
      <c r="S25" s="234">
        <v>0</v>
      </c>
      <c r="T25" s="234">
        <v>0</v>
      </c>
      <c r="U25" s="234">
        <v>0</v>
      </c>
      <c r="V25" s="234">
        <v>0</v>
      </c>
      <c r="W25" s="232"/>
      <c r="X25" s="232"/>
      <c r="Y25" s="234">
        <v>0</v>
      </c>
      <c r="Z25" s="234">
        <v>0</v>
      </c>
      <c r="AA25" s="234">
        <v>0</v>
      </c>
      <c r="AB25" s="234">
        <v>0</v>
      </c>
      <c r="AC25" s="234">
        <v>0</v>
      </c>
      <c r="AD25" s="234">
        <v>0</v>
      </c>
      <c r="AE25" s="234">
        <v>0</v>
      </c>
    </row>
    <row r="26" spans="1:31" s="235" customFormat="1" ht="15">
      <c r="A26" s="229" t="s">
        <v>269</v>
      </c>
      <c r="B26" s="228" t="s">
        <v>270</v>
      </c>
      <c r="C26" s="229" t="s">
        <v>162</v>
      </c>
      <c r="D26" s="232"/>
      <c r="E26" s="232"/>
      <c r="F26" s="231">
        <f t="shared" si="0"/>
        <v>0</v>
      </c>
      <c r="G26" s="232">
        <v>0</v>
      </c>
      <c r="H26" s="232">
        <v>0</v>
      </c>
      <c r="I26" s="232"/>
      <c r="J26" s="232"/>
      <c r="K26" s="232">
        <v>0</v>
      </c>
      <c r="L26" s="232">
        <v>0</v>
      </c>
      <c r="M26" s="232">
        <v>0</v>
      </c>
      <c r="N26" s="232"/>
      <c r="O26" s="232"/>
      <c r="P26" s="232">
        <v>0</v>
      </c>
      <c r="Q26" s="232">
        <v>0</v>
      </c>
      <c r="R26" s="232">
        <v>0</v>
      </c>
      <c r="S26" s="234">
        <v>0</v>
      </c>
      <c r="T26" s="234">
        <v>0</v>
      </c>
      <c r="U26" s="234">
        <v>0</v>
      </c>
      <c r="V26" s="234">
        <v>0</v>
      </c>
      <c r="W26" s="232"/>
      <c r="X26" s="232"/>
      <c r="Y26" s="234">
        <v>0</v>
      </c>
      <c r="Z26" s="234">
        <v>0</v>
      </c>
      <c r="AA26" s="234">
        <v>0</v>
      </c>
      <c r="AB26" s="234">
        <v>0</v>
      </c>
      <c r="AC26" s="234">
        <v>0</v>
      </c>
      <c r="AD26" s="234">
        <v>0</v>
      </c>
      <c r="AE26" s="234">
        <v>0</v>
      </c>
    </row>
    <row r="27" spans="1:31" s="235" customFormat="1" ht="15">
      <c r="A27" s="229" t="s">
        <v>271</v>
      </c>
      <c r="B27" s="246"/>
      <c r="C27" s="229" t="s">
        <v>164</v>
      </c>
      <c r="D27" s="232"/>
      <c r="E27" s="232"/>
      <c r="F27" s="231">
        <f t="shared" si="0"/>
        <v>0</v>
      </c>
      <c r="G27" s="232">
        <v>0</v>
      </c>
      <c r="H27" s="232">
        <v>0</v>
      </c>
      <c r="I27" s="232"/>
      <c r="J27" s="232"/>
      <c r="K27" s="232">
        <v>0</v>
      </c>
      <c r="L27" s="232">
        <v>0</v>
      </c>
      <c r="M27" s="232">
        <v>0</v>
      </c>
      <c r="N27" s="232"/>
      <c r="O27" s="232"/>
      <c r="P27" s="232">
        <v>0</v>
      </c>
      <c r="Q27" s="232">
        <v>0</v>
      </c>
      <c r="R27" s="232">
        <v>0</v>
      </c>
      <c r="S27" s="234">
        <v>0</v>
      </c>
      <c r="T27" s="234">
        <v>0</v>
      </c>
      <c r="U27" s="234">
        <v>0</v>
      </c>
      <c r="V27" s="234">
        <v>0</v>
      </c>
      <c r="W27" s="232"/>
      <c r="X27" s="232"/>
      <c r="Y27" s="234">
        <v>0</v>
      </c>
      <c r="Z27" s="234">
        <v>0</v>
      </c>
      <c r="AA27" s="234">
        <v>0</v>
      </c>
      <c r="AB27" s="234">
        <v>0</v>
      </c>
      <c r="AC27" s="234">
        <v>0</v>
      </c>
      <c r="AD27" s="234">
        <v>0</v>
      </c>
      <c r="AE27" s="234">
        <v>0</v>
      </c>
    </row>
    <row r="28" spans="1:31" s="235" customFormat="1" ht="15">
      <c r="A28" s="229" t="s">
        <v>272</v>
      </c>
      <c r="B28" s="246"/>
      <c r="C28" s="229" t="s">
        <v>166</v>
      </c>
      <c r="D28" s="232"/>
      <c r="E28" s="232"/>
      <c r="F28" s="231">
        <f t="shared" si="0"/>
        <v>0</v>
      </c>
      <c r="G28" s="232">
        <v>0</v>
      </c>
      <c r="H28" s="232">
        <v>0</v>
      </c>
      <c r="I28" s="232"/>
      <c r="J28" s="232"/>
      <c r="K28" s="232">
        <v>0</v>
      </c>
      <c r="L28" s="232">
        <v>0</v>
      </c>
      <c r="M28" s="232">
        <v>0</v>
      </c>
      <c r="N28" s="232"/>
      <c r="O28" s="232"/>
      <c r="P28" s="232">
        <v>0</v>
      </c>
      <c r="Q28" s="232">
        <v>0</v>
      </c>
      <c r="R28" s="232">
        <v>0</v>
      </c>
      <c r="S28" s="234">
        <v>0</v>
      </c>
      <c r="T28" s="234">
        <v>0</v>
      </c>
      <c r="U28" s="234">
        <v>0</v>
      </c>
      <c r="V28" s="234">
        <v>0</v>
      </c>
      <c r="W28" s="232"/>
      <c r="X28" s="232"/>
      <c r="Y28" s="234">
        <v>0</v>
      </c>
      <c r="Z28" s="234">
        <v>0</v>
      </c>
      <c r="AA28" s="234">
        <v>0</v>
      </c>
      <c r="AB28" s="234">
        <v>0</v>
      </c>
      <c r="AC28" s="234">
        <v>0</v>
      </c>
      <c r="AD28" s="234">
        <v>0</v>
      </c>
      <c r="AE28" s="234">
        <v>0</v>
      </c>
    </row>
    <row r="29" spans="1:31" s="33" customFormat="1" ht="30">
      <c r="A29" s="221">
        <v>9</v>
      </c>
      <c r="B29" s="222" t="s">
        <v>273</v>
      </c>
      <c r="C29" s="223" t="s">
        <v>168</v>
      </c>
      <c r="D29" s="245"/>
      <c r="E29" s="245"/>
      <c r="F29" s="226" t="e">
        <f>#REF!+#REF!+F30+F31+F36</f>
        <v>#REF!</v>
      </c>
      <c r="G29" s="226">
        <f>G30+G31+G36</f>
        <v>132.66199999999998</v>
      </c>
      <c r="H29" s="226">
        <f>H30+H31+H36</f>
        <v>44.657000000000004</v>
      </c>
      <c r="I29" s="245"/>
      <c r="J29" s="245"/>
      <c r="K29" s="226">
        <v>117.41800000000002</v>
      </c>
      <c r="L29" s="226">
        <v>88.94400000000002</v>
      </c>
      <c r="M29" s="226">
        <v>28.473999999999997</v>
      </c>
      <c r="N29" s="245"/>
      <c r="O29" s="245"/>
      <c r="P29" s="226">
        <v>71.758</v>
      </c>
      <c r="Q29" s="226">
        <v>48.543</v>
      </c>
      <c r="R29" s="226">
        <v>23.215000000000003</v>
      </c>
      <c r="S29" s="226">
        <v>0</v>
      </c>
      <c r="T29" s="226">
        <v>0</v>
      </c>
      <c r="U29" s="226">
        <v>0</v>
      </c>
      <c r="V29" s="226">
        <v>0</v>
      </c>
      <c r="W29" s="245"/>
      <c r="X29" s="245"/>
      <c r="Y29" s="226">
        <v>116.387</v>
      </c>
      <c r="Z29" s="226">
        <v>85.917</v>
      </c>
      <c r="AA29" s="226">
        <v>30.47</v>
      </c>
      <c r="AB29" s="226">
        <v>0</v>
      </c>
      <c r="AC29" s="226">
        <v>0</v>
      </c>
      <c r="AD29" s="226">
        <v>0</v>
      </c>
      <c r="AE29" s="226">
        <v>0</v>
      </c>
    </row>
    <row r="30" spans="1:31" s="235" customFormat="1" ht="75">
      <c r="A30" s="227" t="s">
        <v>274</v>
      </c>
      <c r="B30" s="228" t="s">
        <v>275</v>
      </c>
      <c r="C30" s="229" t="s">
        <v>170</v>
      </c>
      <c r="D30" s="232"/>
      <c r="E30" s="232"/>
      <c r="F30" s="231">
        <f aca="true" t="shared" si="1" ref="F30:F35">G30+H30</f>
        <v>4.163</v>
      </c>
      <c r="G30" s="234">
        <v>4.029</v>
      </c>
      <c r="H30" s="232">
        <v>0.134</v>
      </c>
      <c r="I30" s="232"/>
      <c r="J30" s="232"/>
      <c r="K30" s="232">
        <v>7.801</v>
      </c>
      <c r="L30" s="234">
        <v>7.593</v>
      </c>
      <c r="M30" s="232">
        <v>0.208</v>
      </c>
      <c r="N30" s="232"/>
      <c r="O30" s="232"/>
      <c r="P30" s="232">
        <v>4.969</v>
      </c>
      <c r="Q30" s="232">
        <v>4.835</v>
      </c>
      <c r="R30" s="232">
        <v>0.134</v>
      </c>
      <c r="S30" s="234">
        <v>0</v>
      </c>
      <c r="T30" s="234">
        <v>0</v>
      </c>
      <c r="U30" s="234">
        <v>0</v>
      </c>
      <c r="V30" s="234">
        <v>0</v>
      </c>
      <c r="W30" s="232"/>
      <c r="X30" s="232"/>
      <c r="Y30" s="234">
        <v>10.488000000000001</v>
      </c>
      <c r="Z30" s="234">
        <v>10.207</v>
      </c>
      <c r="AA30" s="234">
        <v>0.281</v>
      </c>
      <c r="AB30" s="234">
        <v>0</v>
      </c>
      <c r="AC30" s="234">
        <v>0</v>
      </c>
      <c r="AD30" s="234">
        <v>0</v>
      </c>
      <c r="AE30" s="234">
        <v>0</v>
      </c>
    </row>
    <row r="31" spans="1:31" s="33" customFormat="1" ht="15">
      <c r="A31" s="247" t="s">
        <v>276</v>
      </c>
      <c r="B31" s="248" t="s">
        <v>277</v>
      </c>
      <c r="C31" s="249" t="s">
        <v>173</v>
      </c>
      <c r="D31" s="250"/>
      <c r="E31" s="250"/>
      <c r="F31" s="250">
        <f t="shared" si="1"/>
        <v>173.15599999999998</v>
      </c>
      <c r="G31" s="250">
        <f>SUM(G32:G35)</f>
        <v>128.63299999999998</v>
      </c>
      <c r="H31" s="250">
        <f>SUM(H32:H35)</f>
        <v>44.523</v>
      </c>
      <c r="I31" s="250"/>
      <c r="J31" s="250"/>
      <c r="K31" s="250">
        <v>109.61700000000002</v>
      </c>
      <c r="L31" s="250">
        <v>81.35100000000001</v>
      </c>
      <c r="M31" s="250">
        <v>28.266</v>
      </c>
      <c r="N31" s="250"/>
      <c r="O31" s="250"/>
      <c r="P31" s="250">
        <v>66.789</v>
      </c>
      <c r="Q31" s="250">
        <v>43.708</v>
      </c>
      <c r="R31" s="250">
        <v>23.081000000000003</v>
      </c>
      <c r="S31" s="251">
        <v>0</v>
      </c>
      <c r="T31" s="251">
        <v>0</v>
      </c>
      <c r="U31" s="251">
        <v>0</v>
      </c>
      <c r="V31" s="251">
        <v>0</v>
      </c>
      <c r="W31" s="250"/>
      <c r="X31" s="250"/>
      <c r="Y31" s="251">
        <v>105.899</v>
      </c>
      <c r="Z31" s="251">
        <v>75.71</v>
      </c>
      <c r="AA31" s="251">
        <v>30.189</v>
      </c>
      <c r="AB31" s="251">
        <v>0</v>
      </c>
      <c r="AC31" s="251">
        <v>0</v>
      </c>
      <c r="AD31" s="251">
        <v>0</v>
      </c>
      <c r="AE31" s="251">
        <v>0</v>
      </c>
    </row>
    <row r="32" spans="1:31" s="235" customFormat="1" ht="15">
      <c r="A32" s="229" t="s">
        <v>278</v>
      </c>
      <c r="B32" s="252" t="s">
        <v>279</v>
      </c>
      <c r="C32" s="253" t="s">
        <v>176</v>
      </c>
      <c r="D32" s="254"/>
      <c r="E32" s="254"/>
      <c r="F32" s="255">
        <f t="shared" si="1"/>
        <v>115.67399999999999</v>
      </c>
      <c r="G32" s="254">
        <v>87.082</v>
      </c>
      <c r="H32" s="256">
        <v>28.592</v>
      </c>
      <c r="I32" s="254"/>
      <c r="J32" s="254"/>
      <c r="K32" s="254">
        <v>85.518</v>
      </c>
      <c r="L32" s="256">
        <v>66.048</v>
      </c>
      <c r="M32" s="256">
        <v>19.47</v>
      </c>
      <c r="N32" s="254"/>
      <c r="O32" s="254"/>
      <c r="P32" s="254">
        <v>40.747</v>
      </c>
      <c r="Q32" s="256">
        <v>28.27</v>
      </c>
      <c r="R32" s="254">
        <v>12.477</v>
      </c>
      <c r="S32" s="256">
        <v>0</v>
      </c>
      <c r="T32" s="256">
        <v>0</v>
      </c>
      <c r="U32" s="256">
        <v>0</v>
      </c>
      <c r="V32" s="256">
        <v>0</v>
      </c>
      <c r="W32" s="254"/>
      <c r="X32" s="254"/>
      <c r="Y32" s="256">
        <v>89.36</v>
      </c>
      <c r="Z32" s="256">
        <v>67.425</v>
      </c>
      <c r="AA32" s="256">
        <v>21.935</v>
      </c>
      <c r="AB32" s="256">
        <v>0</v>
      </c>
      <c r="AC32" s="256">
        <v>0</v>
      </c>
      <c r="AD32" s="256">
        <v>0</v>
      </c>
      <c r="AE32" s="256">
        <v>0</v>
      </c>
    </row>
    <row r="33" spans="1:31" s="235" customFormat="1" ht="15">
      <c r="A33" s="229" t="s">
        <v>280</v>
      </c>
      <c r="B33" s="252" t="s">
        <v>281</v>
      </c>
      <c r="C33" s="253" t="s">
        <v>179</v>
      </c>
      <c r="D33" s="254"/>
      <c r="E33" s="254"/>
      <c r="F33" s="255">
        <f t="shared" si="1"/>
        <v>1.912</v>
      </c>
      <c r="G33" s="254">
        <v>0.642</v>
      </c>
      <c r="H33" s="254">
        <v>1.27</v>
      </c>
      <c r="I33" s="254"/>
      <c r="J33" s="254"/>
      <c r="K33" s="254">
        <v>3.159</v>
      </c>
      <c r="L33" s="256">
        <v>1.48</v>
      </c>
      <c r="M33" s="254">
        <v>1.679</v>
      </c>
      <c r="N33" s="254"/>
      <c r="O33" s="254"/>
      <c r="P33" s="254">
        <v>4.577999999999999</v>
      </c>
      <c r="Q33" s="256">
        <v>2.403</v>
      </c>
      <c r="R33" s="254">
        <v>2.175</v>
      </c>
      <c r="S33" s="256">
        <v>0</v>
      </c>
      <c r="T33" s="256">
        <v>0</v>
      </c>
      <c r="U33" s="256">
        <v>0</v>
      </c>
      <c r="V33" s="256">
        <v>0</v>
      </c>
      <c r="W33" s="254"/>
      <c r="X33" s="254"/>
      <c r="Y33" s="256">
        <v>3.8770000000000002</v>
      </c>
      <c r="Z33" s="256">
        <v>1.697</v>
      </c>
      <c r="AA33" s="256">
        <v>2.18</v>
      </c>
      <c r="AB33" s="256">
        <v>0</v>
      </c>
      <c r="AC33" s="256">
        <v>0</v>
      </c>
      <c r="AD33" s="256">
        <v>0</v>
      </c>
      <c r="AE33" s="256">
        <v>0</v>
      </c>
    </row>
    <row r="34" spans="1:31" s="235" customFormat="1" ht="30">
      <c r="A34" s="229" t="s">
        <v>282</v>
      </c>
      <c r="B34" s="252" t="s">
        <v>283</v>
      </c>
      <c r="C34" s="253" t="s">
        <v>182</v>
      </c>
      <c r="D34" s="254"/>
      <c r="E34" s="254"/>
      <c r="F34" s="255">
        <f t="shared" si="1"/>
        <v>39.25</v>
      </c>
      <c r="G34" s="254">
        <v>27.899</v>
      </c>
      <c r="H34" s="254">
        <v>11.351</v>
      </c>
      <c r="I34" s="254"/>
      <c r="J34" s="254"/>
      <c r="K34" s="254">
        <v>9.645</v>
      </c>
      <c r="L34" s="254">
        <v>6.177</v>
      </c>
      <c r="M34" s="254">
        <v>3.468</v>
      </c>
      <c r="N34" s="254"/>
      <c r="O34" s="254"/>
      <c r="P34" s="254">
        <v>7.662</v>
      </c>
      <c r="Q34" s="254">
        <v>4.487</v>
      </c>
      <c r="R34" s="254">
        <v>3.175</v>
      </c>
      <c r="S34" s="256">
        <v>0</v>
      </c>
      <c r="T34" s="256">
        <v>0</v>
      </c>
      <c r="U34" s="256">
        <v>0</v>
      </c>
      <c r="V34" s="256">
        <v>0</v>
      </c>
      <c r="W34" s="254"/>
      <c r="X34" s="254"/>
      <c r="Y34" s="256">
        <v>5.016</v>
      </c>
      <c r="Z34" s="256">
        <v>1.794</v>
      </c>
      <c r="AA34" s="256">
        <v>3.222</v>
      </c>
      <c r="AB34" s="256">
        <v>0</v>
      </c>
      <c r="AC34" s="256">
        <v>0</v>
      </c>
      <c r="AD34" s="256">
        <v>0</v>
      </c>
      <c r="AE34" s="256">
        <v>0</v>
      </c>
    </row>
    <row r="35" spans="1:31" s="235" customFormat="1" ht="15">
      <c r="A35" s="229" t="s">
        <v>284</v>
      </c>
      <c r="B35" s="252" t="s">
        <v>285</v>
      </c>
      <c r="C35" s="253" t="s">
        <v>184</v>
      </c>
      <c r="D35" s="254"/>
      <c r="E35" s="254"/>
      <c r="F35" s="255">
        <f t="shared" si="1"/>
        <v>16.32</v>
      </c>
      <c r="G35" s="256">
        <v>13.01</v>
      </c>
      <c r="H35" s="256">
        <v>3.31</v>
      </c>
      <c r="I35" s="254"/>
      <c r="J35" s="254"/>
      <c r="K35" s="254">
        <v>11.295</v>
      </c>
      <c r="L35" s="254">
        <v>7.646</v>
      </c>
      <c r="M35" s="256">
        <v>3.649</v>
      </c>
      <c r="N35" s="254"/>
      <c r="O35" s="254"/>
      <c r="P35" s="254">
        <v>13.802</v>
      </c>
      <c r="Q35" s="254">
        <v>8.548</v>
      </c>
      <c r="R35" s="254">
        <v>5.254</v>
      </c>
      <c r="S35" s="256">
        <v>0</v>
      </c>
      <c r="T35" s="256">
        <v>0</v>
      </c>
      <c r="U35" s="256">
        <v>0</v>
      </c>
      <c r="V35" s="256">
        <v>0</v>
      </c>
      <c r="W35" s="254"/>
      <c r="X35" s="254"/>
      <c r="Y35" s="256">
        <v>7.645999999999999</v>
      </c>
      <c r="Z35" s="256">
        <v>4.794</v>
      </c>
      <c r="AA35" s="256">
        <v>2.852</v>
      </c>
      <c r="AB35" s="256">
        <v>0</v>
      </c>
      <c r="AC35" s="256">
        <v>0</v>
      </c>
      <c r="AD35" s="256">
        <v>0</v>
      </c>
      <c r="AE35" s="256">
        <v>0</v>
      </c>
    </row>
    <row r="36" spans="1:31" s="235" customFormat="1" ht="15">
      <c r="A36" s="229" t="s">
        <v>286</v>
      </c>
      <c r="B36" s="257" t="s">
        <v>287</v>
      </c>
      <c r="C36" s="229" t="s">
        <v>186</v>
      </c>
      <c r="D36" s="230"/>
      <c r="E36" s="230"/>
      <c r="F36" s="258"/>
      <c r="G36" s="230"/>
      <c r="H36" s="230"/>
      <c r="I36" s="230"/>
      <c r="J36" s="230"/>
      <c r="K36" s="230"/>
      <c r="L36" s="230"/>
      <c r="M36" s="230"/>
      <c r="N36" s="230"/>
      <c r="O36" s="230"/>
      <c r="P36" s="259">
        <v>0</v>
      </c>
      <c r="Q36" s="260">
        <v>0</v>
      </c>
      <c r="R36" s="260">
        <v>0</v>
      </c>
      <c r="S36" s="261">
        <v>0</v>
      </c>
      <c r="T36" s="261">
        <v>0</v>
      </c>
      <c r="U36" s="261">
        <v>0</v>
      </c>
      <c r="V36" s="261">
        <v>0</v>
      </c>
      <c r="W36" s="230"/>
      <c r="X36" s="230"/>
      <c r="Y36" s="259">
        <v>0</v>
      </c>
      <c r="Z36" s="260">
        <v>0</v>
      </c>
      <c r="AA36" s="260">
        <v>0</v>
      </c>
      <c r="AB36" s="260">
        <v>0</v>
      </c>
      <c r="AC36" s="260">
        <v>0</v>
      </c>
      <c r="AD36" s="260">
        <v>0</v>
      </c>
      <c r="AE36" s="260">
        <v>0</v>
      </c>
    </row>
    <row r="37" spans="1:31" s="235" customFormat="1" ht="15">
      <c r="A37" s="229" t="s">
        <v>288</v>
      </c>
      <c r="B37" s="257" t="s">
        <v>289</v>
      </c>
      <c r="C37" s="229" t="s">
        <v>188</v>
      </c>
      <c r="D37" s="230"/>
      <c r="E37" s="230"/>
      <c r="F37" s="258"/>
      <c r="G37" s="230"/>
      <c r="H37" s="230"/>
      <c r="I37" s="230"/>
      <c r="J37" s="230"/>
      <c r="K37" s="230"/>
      <c r="L37" s="230"/>
      <c r="M37" s="230"/>
      <c r="N37" s="230"/>
      <c r="O37" s="230"/>
      <c r="P37" s="259">
        <v>0</v>
      </c>
      <c r="Q37" s="260">
        <v>0</v>
      </c>
      <c r="R37" s="260">
        <v>0</v>
      </c>
      <c r="S37" s="261">
        <v>0</v>
      </c>
      <c r="T37" s="261">
        <v>0</v>
      </c>
      <c r="U37" s="261">
        <v>0</v>
      </c>
      <c r="V37" s="261">
        <v>0</v>
      </c>
      <c r="W37" s="230"/>
      <c r="X37" s="230"/>
      <c r="Y37" s="259">
        <v>0</v>
      </c>
      <c r="Z37" s="260">
        <v>0</v>
      </c>
      <c r="AA37" s="260">
        <v>0</v>
      </c>
      <c r="AB37" s="260">
        <v>0</v>
      </c>
      <c r="AC37" s="260">
        <v>0</v>
      </c>
      <c r="AD37" s="260">
        <v>0</v>
      </c>
      <c r="AE37" s="260">
        <v>0</v>
      </c>
    </row>
    <row r="38" spans="1:31" s="235" customFormat="1" ht="15">
      <c r="A38" s="229" t="s">
        <v>290</v>
      </c>
      <c r="B38" s="257" t="s">
        <v>291</v>
      </c>
      <c r="C38" s="229" t="s">
        <v>190</v>
      </c>
      <c r="D38" s="230"/>
      <c r="E38" s="230"/>
      <c r="F38" s="258"/>
      <c r="G38" s="230"/>
      <c r="H38" s="230"/>
      <c r="I38" s="230"/>
      <c r="J38" s="230"/>
      <c r="K38" s="230"/>
      <c r="L38" s="230"/>
      <c r="M38" s="230"/>
      <c r="N38" s="230"/>
      <c r="O38" s="230"/>
      <c r="P38" s="259">
        <v>0</v>
      </c>
      <c r="Q38" s="260">
        <v>0</v>
      </c>
      <c r="R38" s="260">
        <v>0</v>
      </c>
      <c r="S38" s="261">
        <v>0</v>
      </c>
      <c r="T38" s="261">
        <v>0</v>
      </c>
      <c r="U38" s="261">
        <v>0</v>
      </c>
      <c r="V38" s="261">
        <v>0</v>
      </c>
      <c r="W38" s="230"/>
      <c r="X38" s="230"/>
      <c r="Y38" s="259">
        <v>0</v>
      </c>
      <c r="Z38" s="260">
        <v>0</v>
      </c>
      <c r="AA38" s="260">
        <v>0</v>
      </c>
      <c r="AB38" s="260">
        <v>0</v>
      </c>
      <c r="AC38" s="260">
        <v>0</v>
      </c>
      <c r="AD38" s="260">
        <v>0</v>
      </c>
      <c r="AE38" s="260">
        <v>0</v>
      </c>
    </row>
    <row r="39" spans="1:31" s="235" customFormat="1" ht="15">
      <c r="A39" s="229" t="s">
        <v>292</v>
      </c>
      <c r="B39" s="257" t="s">
        <v>293</v>
      </c>
      <c r="C39" s="229" t="s">
        <v>192</v>
      </c>
      <c r="D39" s="230"/>
      <c r="E39" s="230"/>
      <c r="F39" s="258"/>
      <c r="G39" s="230"/>
      <c r="H39" s="230"/>
      <c r="I39" s="230"/>
      <c r="J39" s="230"/>
      <c r="K39" s="230"/>
      <c r="L39" s="230"/>
      <c r="M39" s="230"/>
      <c r="N39" s="230"/>
      <c r="O39" s="230"/>
      <c r="P39" s="259">
        <v>0</v>
      </c>
      <c r="Q39" s="260">
        <v>0</v>
      </c>
      <c r="R39" s="260">
        <v>0</v>
      </c>
      <c r="S39" s="261">
        <v>0</v>
      </c>
      <c r="T39" s="261">
        <v>0</v>
      </c>
      <c r="U39" s="261">
        <v>0</v>
      </c>
      <c r="V39" s="261">
        <v>0</v>
      </c>
      <c r="W39" s="230"/>
      <c r="X39" s="230"/>
      <c r="Y39" s="259">
        <v>0</v>
      </c>
      <c r="Z39" s="260">
        <v>0</v>
      </c>
      <c r="AA39" s="260">
        <v>0</v>
      </c>
      <c r="AB39" s="260">
        <v>0</v>
      </c>
      <c r="AC39" s="260">
        <v>0</v>
      </c>
      <c r="AD39" s="260">
        <v>0</v>
      </c>
      <c r="AE39" s="260">
        <v>0</v>
      </c>
    </row>
    <row r="40" spans="1:31" s="235" customFormat="1" ht="15">
      <c r="A40" s="229" t="s">
        <v>294</v>
      </c>
      <c r="B40" s="262" t="s">
        <v>295</v>
      </c>
      <c r="C40" s="229" t="s">
        <v>195</v>
      </c>
      <c r="D40" s="230"/>
      <c r="E40" s="230"/>
      <c r="F40" s="258"/>
      <c r="G40" s="230"/>
      <c r="H40" s="230"/>
      <c r="I40" s="230"/>
      <c r="J40" s="230"/>
      <c r="K40" s="230"/>
      <c r="L40" s="230"/>
      <c r="M40" s="230"/>
      <c r="N40" s="230"/>
      <c r="O40" s="230"/>
      <c r="P40" s="259">
        <v>0</v>
      </c>
      <c r="Q40" s="260">
        <v>0</v>
      </c>
      <c r="R40" s="260">
        <v>0</v>
      </c>
      <c r="S40" s="261">
        <v>0</v>
      </c>
      <c r="T40" s="261">
        <v>0</v>
      </c>
      <c r="U40" s="261">
        <v>0</v>
      </c>
      <c r="V40" s="261">
        <v>0</v>
      </c>
      <c r="W40" s="230"/>
      <c r="X40" s="230"/>
      <c r="Y40" s="259">
        <v>0</v>
      </c>
      <c r="Z40" s="260">
        <v>0</v>
      </c>
      <c r="AA40" s="260">
        <v>0</v>
      </c>
      <c r="AB40" s="260">
        <v>0</v>
      </c>
      <c r="AC40" s="260">
        <v>0</v>
      </c>
      <c r="AD40" s="260">
        <v>0</v>
      </c>
      <c r="AE40" s="260">
        <v>0</v>
      </c>
    </row>
    <row r="41" spans="1:31" s="235" customFormat="1" ht="15">
      <c r="A41" s="229" t="s">
        <v>296</v>
      </c>
      <c r="B41" s="263"/>
      <c r="C41" s="229"/>
      <c r="D41" s="230"/>
      <c r="E41" s="230"/>
      <c r="F41" s="258"/>
      <c r="G41" s="230"/>
      <c r="H41" s="230"/>
      <c r="I41" s="230"/>
      <c r="J41" s="230"/>
      <c r="K41" s="230"/>
      <c r="L41" s="230"/>
      <c r="M41" s="230"/>
      <c r="N41" s="230"/>
      <c r="O41" s="230"/>
      <c r="P41" s="259">
        <v>0</v>
      </c>
      <c r="Q41" s="260">
        <v>0</v>
      </c>
      <c r="R41" s="260">
        <v>0</v>
      </c>
      <c r="S41" s="261">
        <v>0</v>
      </c>
      <c r="T41" s="261">
        <v>0</v>
      </c>
      <c r="U41" s="261">
        <v>0</v>
      </c>
      <c r="V41" s="261">
        <v>0</v>
      </c>
      <c r="W41" s="230"/>
      <c r="X41" s="230"/>
      <c r="Y41" s="259">
        <v>0</v>
      </c>
      <c r="Z41" s="260">
        <v>0</v>
      </c>
      <c r="AA41" s="260">
        <v>0</v>
      </c>
      <c r="AB41" s="260">
        <v>0</v>
      </c>
      <c r="AC41" s="260">
        <v>0</v>
      </c>
      <c r="AD41" s="260">
        <v>0</v>
      </c>
      <c r="AE41" s="260">
        <v>0</v>
      </c>
    </row>
    <row r="42" spans="1:31" s="235" customFormat="1" ht="15">
      <c r="A42" s="229" t="s">
        <v>297</v>
      </c>
      <c r="B42" s="263"/>
      <c r="C42" s="229"/>
      <c r="D42" s="230"/>
      <c r="E42" s="230"/>
      <c r="F42" s="258"/>
      <c r="G42" s="230"/>
      <c r="H42" s="230"/>
      <c r="I42" s="230"/>
      <c r="J42" s="230"/>
      <c r="K42" s="230"/>
      <c r="L42" s="230"/>
      <c r="M42" s="230"/>
      <c r="N42" s="230"/>
      <c r="O42" s="230"/>
      <c r="P42" s="259">
        <v>0</v>
      </c>
      <c r="Q42" s="260">
        <v>0</v>
      </c>
      <c r="R42" s="260">
        <v>0</v>
      </c>
      <c r="S42" s="261">
        <v>0</v>
      </c>
      <c r="T42" s="261">
        <v>0</v>
      </c>
      <c r="U42" s="261">
        <v>0</v>
      </c>
      <c r="V42" s="261">
        <v>0</v>
      </c>
      <c r="W42" s="230"/>
      <c r="X42" s="230"/>
      <c r="Y42" s="259">
        <v>0</v>
      </c>
      <c r="Z42" s="260">
        <v>0</v>
      </c>
      <c r="AA42" s="260">
        <v>0</v>
      </c>
      <c r="AB42" s="260">
        <v>0</v>
      </c>
      <c r="AC42" s="260">
        <v>0</v>
      </c>
      <c r="AD42" s="260">
        <v>0</v>
      </c>
      <c r="AE42" s="260">
        <v>0</v>
      </c>
    </row>
    <row r="43" spans="1:31" s="33" customFormat="1" ht="45">
      <c r="A43" s="221">
        <v>10</v>
      </c>
      <c r="B43" s="222" t="s">
        <v>298</v>
      </c>
      <c r="C43" s="223" t="s">
        <v>197</v>
      </c>
      <c r="D43" s="264"/>
      <c r="E43" s="264"/>
      <c r="F43" s="225">
        <f aca="true" t="shared" si="2" ref="F43:F48">G43+H43</f>
        <v>244.511</v>
      </c>
      <c r="G43" s="225">
        <f>SUM(G44:G47)</f>
        <v>128.445</v>
      </c>
      <c r="H43" s="225">
        <f>SUM(H44:H47)</f>
        <v>116.066</v>
      </c>
      <c r="I43" s="225"/>
      <c r="J43" s="225"/>
      <c r="K43" s="225">
        <v>319.753</v>
      </c>
      <c r="L43" s="225">
        <v>158.117</v>
      </c>
      <c r="M43" s="225">
        <v>161.636</v>
      </c>
      <c r="N43" s="225"/>
      <c r="O43" s="225"/>
      <c r="P43" s="225">
        <v>194.692</v>
      </c>
      <c r="Q43" s="225">
        <v>101.463</v>
      </c>
      <c r="R43" s="225">
        <v>93.229</v>
      </c>
      <c r="S43" s="226">
        <v>0</v>
      </c>
      <c r="T43" s="226">
        <v>0</v>
      </c>
      <c r="U43" s="226">
        <v>0</v>
      </c>
      <c r="V43" s="226">
        <v>0</v>
      </c>
      <c r="W43" s="225"/>
      <c r="X43" s="225"/>
      <c r="Y43" s="226">
        <v>405.017</v>
      </c>
      <c r="Z43" s="226">
        <v>208.488</v>
      </c>
      <c r="AA43" s="226">
        <v>196.529</v>
      </c>
      <c r="AB43" s="226">
        <v>0</v>
      </c>
      <c r="AC43" s="226">
        <v>0</v>
      </c>
      <c r="AD43" s="226">
        <v>0</v>
      </c>
      <c r="AE43" s="226">
        <v>0</v>
      </c>
    </row>
    <row r="44" spans="1:31" s="235" customFormat="1" ht="15">
      <c r="A44" s="229" t="s">
        <v>53</v>
      </c>
      <c r="B44" s="252" t="s">
        <v>299</v>
      </c>
      <c r="C44" s="229" t="s">
        <v>300</v>
      </c>
      <c r="D44" s="230"/>
      <c r="E44" s="230"/>
      <c r="F44" s="231">
        <f t="shared" si="2"/>
        <v>125.77799999999999</v>
      </c>
      <c r="G44" s="232">
        <v>72.214</v>
      </c>
      <c r="H44" s="232">
        <v>53.564</v>
      </c>
      <c r="I44" s="232"/>
      <c r="J44" s="232"/>
      <c r="K44" s="232">
        <v>134.947</v>
      </c>
      <c r="L44" s="234">
        <v>77.667</v>
      </c>
      <c r="M44" s="234">
        <v>57.28</v>
      </c>
      <c r="N44" s="232"/>
      <c r="O44" s="232"/>
      <c r="P44" s="232">
        <v>102.142</v>
      </c>
      <c r="Q44" s="234">
        <v>56.267</v>
      </c>
      <c r="R44" s="232">
        <v>45.875</v>
      </c>
      <c r="S44" s="234">
        <v>0</v>
      </c>
      <c r="T44" s="234">
        <v>0</v>
      </c>
      <c r="U44" s="234">
        <v>0</v>
      </c>
      <c r="V44" s="234">
        <v>0</v>
      </c>
      <c r="W44" s="232"/>
      <c r="X44" s="232"/>
      <c r="Y44" s="232">
        <v>192.464</v>
      </c>
      <c r="Z44" s="234">
        <v>108.174</v>
      </c>
      <c r="AA44" s="232">
        <v>84.29</v>
      </c>
      <c r="AB44" s="234">
        <v>0</v>
      </c>
      <c r="AC44" s="234">
        <v>0</v>
      </c>
      <c r="AD44" s="234">
        <v>0</v>
      </c>
      <c r="AE44" s="234">
        <v>0</v>
      </c>
    </row>
    <row r="45" spans="1:31" s="235" customFormat="1" ht="15">
      <c r="A45" s="229" t="s">
        <v>54</v>
      </c>
      <c r="B45" s="252" t="s">
        <v>301</v>
      </c>
      <c r="C45" s="229" t="s">
        <v>302</v>
      </c>
      <c r="D45" s="230"/>
      <c r="E45" s="230"/>
      <c r="F45" s="231">
        <f t="shared" si="2"/>
        <v>50.342</v>
      </c>
      <c r="G45" s="234">
        <v>24.119</v>
      </c>
      <c r="H45" s="232">
        <v>26.223</v>
      </c>
      <c r="I45" s="232"/>
      <c r="J45" s="232"/>
      <c r="K45" s="232">
        <v>56.887</v>
      </c>
      <c r="L45" s="234">
        <v>22.349</v>
      </c>
      <c r="M45" s="234">
        <v>34.538</v>
      </c>
      <c r="N45" s="232"/>
      <c r="O45" s="232"/>
      <c r="P45" s="232">
        <v>25.352</v>
      </c>
      <c r="Q45" s="232">
        <v>12.816</v>
      </c>
      <c r="R45" s="232">
        <v>12.536</v>
      </c>
      <c r="S45" s="234">
        <v>0</v>
      </c>
      <c r="T45" s="234">
        <v>0</v>
      </c>
      <c r="U45" s="234">
        <v>0</v>
      </c>
      <c r="V45" s="234">
        <v>0</v>
      </c>
      <c r="W45" s="232"/>
      <c r="X45" s="232"/>
      <c r="Y45" s="232">
        <v>58.788</v>
      </c>
      <c r="Z45" s="234">
        <v>25.041</v>
      </c>
      <c r="AA45" s="232">
        <v>33.747</v>
      </c>
      <c r="AB45" s="234">
        <v>0</v>
      </c>
      <c r="AC45" s="234">
        <v>0</v>
      </c>
      <c r="AD45" s="234">
        <v>0</v>
      </c>
      <c r="AE45" s="234">
        <v>0</v>
      </c>
    </row>
    <row r="46" spans="1:31" s="235" customFormat="1" ht="15">
      <c r="A46" s="229" t="s">
        <v>55</v>
      </c>
      <c r="B46" s="252" t="s">
        <v>303</v>
      </c>
      <c r="C46" s="229" t="s">
        <v>304</v>
      </c>
      <c r="D46" s="230"/>
      <c r="E46" s="230"/>
      <c r="F46" s="231">
        <f t="shared" si="2"/>
        <v>51.442</v>
      </c>
      <c r="G46" s="232">
        <v>22.602</v>
      </c>
      <c r="H46" s="232">
        <v>28.84</v>
      </c>
      <c r="I46" s="232"/>
      <c r="J46" s="232"/>
      <c r="K46" s="232">
        <v>77.962</v>
      </c>
      <c r="L46" s="232">
        <v>31.788</v>
      </c>
      <c r="M46" s="232">
        <v>46.174</v>
      </c>
      <c r="N46" s="232"/>
      <c r="O46" s="232"/>
      <c r="P46" s="232">
        <v>43.632999999999996</v>
      </c>
      <c r="Q46" s="234">
        <v>19.916</v>
      </c>
      <c r="R46" s="232">
        <v>23.717</v>
      </c>
      <c r="S46" s="234">
        <v>0</v>
      </c>
      <c r="T46" s="234">
        <v>0</v>
      </c>
      <c r="U46" s="234">
        <v>0</v>
      </c>
      <c r="V46" s="234">
        <v>0</v>
      </c>
      <c r="W46" s="232"/>
      <c r="X46" s="232"/>
      <c r="Y46" s="232">
        <v>90.249</v>
      </c>
      <c r="Z46" s="232">
        <v>40.046</v>
      </c>
      <c r="AA46" s="234">
        <v>50.203</v>
      </c>
      <c r="AB46" s="234">
        <v>0</v>
      </c>
      <c r="AC46" s="234">
        <v>0</v>
      </c>
      <c r="AD46" s="234">
        <v>0</v>
      </c>
      <c r="AE46" s="234">
        <v>0</v>
      </c>
    </row>
    <row r="47" spans="1:31" s="235" customFormat="1" ht="15">
      <c r="A47" s="229" t="s">
        <v>193</v>
      </c>
      <c r="B47" s="252" t="s">
        <v>305</v>
      </c>
      <c r="C47" s="229" t="s">
        <v>306</v>
      </c>
      <c r="D47" s="230"/>
      <c r="E47" s="230"/>
      <c r="F47" s="231">
        <f t="shared" si="2"/>
        <v>16.948999999999998</v>
      </c>
      <c r="G47" s="234">
        <v>9.51</v>
      </c>
      <c r="H47" s="232">
        <v>7.439</v>
      </c>
      <c r="I47" s="232"/>
      <c r="J47" s="232"/>
      <c r="K47" s="232">
        <v>49.956999999999994</v>
      </c>
      <c r="L47" s="232">
        <v>26.313</v>
      </c>
      <c r="M47" s="232">
        <v>23.644</v>
      </c>
      <c r="N47" s="232"/>
      <c r="O47" s="232"/>
      <c r="P47" s="232">
        <v>23.565</v>
      </c>
      <c r="Q47" s="232">
        <v>12.464</v>
      </c>
      <c r="R47" s="232">
        <v>11.101</v>
      </c>
      <c r="S47" s="234">
        <v>0</v>
      </c>
      <c r="T47" s="234">
        <v>0</v>
      </c>
      <c r="U47" s="234">
        <v>0</v>
      </c>
      <c r="V47" s="234">
        <v>0</v>
      </c>
      <c r="W47" s="232"/>
      <c r="X47" s="232"/>
      <c r="Y47" s="232">
        <v>63.516</v>
      </c>
      <c r="Z47" s="232">
        <v>35.227</v>
      </c>
      <c r="AA47" s="232">
        <v>28.289</v>
      </c>
      <c r="AB47" s="234">
        <v>0</v>
      </c>
      <c r="AC47" s="234">
        <v>0</v>
      </c>
      <c r="AD47" s="234">
        <v>0</v>
      </c>
      <c r="AE47" s="234">
        <v>0</v>
      </c>
    </row>
    <row r="48" spans="1:31" s="235" customFormat="1" ht="15">
      <c r="A48" s="229" t="s">
        <v>307</v>
      </c>
      <c r="B48" s="246"/>
      <c r="C48" s="229" t="s">
        <v>308</v>
      </c>
      <c r="D48" s="230"/>
      <c r="E48" s="230"/>
      <c r="F48" s="236">
        <f t="shared" si="2"/>
        <v>0</v>
      </c>
      <c r="G48" s="234">
        <v>0</v>
      </c>
      <c r="H48" s="234">
        <v>0</v>
      </c>
      <c r="I48" s="232"/>
      <c r="J48" s="232"/>
      <c r="K48" s="232">
        <v>0</v>
      </c>
      <c r="L48" s="232">
        <v>0</v>
      </c>
      <c r="M48" s="232">
        <v>0</v>
      </c>
      <c r="N48" s="232"/>
      <c r="O48" s="232"/>
      <c r="P48" s="234">
        <v>0</v>
      </c>
      <c r="Q48" s="234">
        <v>0</v>
      </c>
      <c r="R48" s="234">
        <v>0</v>
      </c>
      <c r="S48" s="234">
        <v>0</v>
      </c>
      <c r="T48" s="234">
        <v>0</v>
      </c>
      <c r="U48" s="234">
        <v>0</v>
      </c>
      <c r="V48" s="234">
        <v>0</v>
      </c>
      <c r="W48" s="232"/>
      <c r="X48" s="232"/>
      <c r="Y48" s="265">
        <v>0</v>
      </c>
      <c r="Z48" s="265">
        <v>0</v>
      </c>
      <c r="AA48" s="265">
        <v>0</v>
      </c>
      <c r="AB48" s="265">
        <v>0</v>
      </c>
      <c r="AC48" s="265">
        <v>0</v>
      </c>
      <c r="AD48" s="265">
        <v>0</v>
      </c>
      <c r="AE48" s="265">
        <v>0</v>
      </c>
    </row>
    <row r="49" spans="1:31" ht="15">
      <c r="A49" s="238">
        <v>11</v>
      </c>
      <c r="B49" s="239" t="s">
        <v>309</v>
      </c>
      <c r="C49" s="240" t="s">
        <v>310</v>
      </c>
      <c r="D49" s="241"/>
      <c r="E49" s="241"/>
      <c r="F49" s="266"/>
      <c r="G49" s="267"/>
      <c r="H49" s="267"/>
      <c r="I49" s="241"/>
      <c r="J49" s="241"/>
      <c r="K49" s="241"/>
      <c r="L49" s="241"/>
      <c r="M49" s="241"/>
      <c r="N49" s="241"/>
      <c r="O49" s="241"/>
      <c r="P49" s="234">
        <v>0</v>
      </c>
      <c r="Q49" s="268">
        <v>0</v>
      </c>
      <c r="R49" s="268">
        <v>0</v>
      </c>
      <c r="S49" s="268">
        <v>0</v>
      </c>
      <c r="T49" s="268">
        <v>0</v>
      </c>
      <c r="U49" s="268">
        <v>0</v>
      </c>
      <c r="V49" s="268">
        <v>0</v>
      </c>
      <c r="W49" s="241"/>
      <c r="X49" s="241"/>
      <c r="Y49" s="269">
        <v>0</v>
      </c>
      <c r="Z49" s="269">
        <v>0</v>
      </c>
      <c r="AA49" s="269">
        <v>0</v>
      </c>
      <c r="AB49" s="269">
        <v>0</v>
      </c>
      <c r="AC49" s="269">
        <v>0</v>
      </c>
      <c r="AD49" s="269">
        <v>0</v>
      </c>
      <c r="AE49" s="269">
        <v>0</v>
      </c>
    </row>
    <row r="50" spans="1:31" ht="15">
      <c r="A50" s="240" t="s">
        <v>311</v>
      </c>
      <c r="B50" s="270"/>
      <c r="C50" s="240" t="s">
        <v>312</v>
      </c>
      <c r="D50" s="241"/>
      <c r="E50" s="241"/>
      <c r="F50" s="266"/>
      <c r="G50" s="267"/>
      <c r="H50" s="267"/>
      <c r="I50" s="241"/>
      <c r="J50" s="241"/>
      <c r="K50" s="241"/>
      <c r="L50" s="241"/>
      <c r="M50" s="241"/>
      <c r="N50" s="241"/>
      <c r="O50" s="241"/>
      <c r="P50" s="234">
        <v>0</v>
      </c>
      <c r="Q50" s="268">
        <v>0</v>
      </c>
      <c r="R50" s="268">
        <v>0</v>
      </c>
      <c r="S50" s="268">
        <v>0</v>
      </c>
      <c r="T50" s="268">
        <v>0</v>
      </c>
      <c r="U50" s="268">
        <v>0</v>
      </c>
      <c r="V50" s="268">
        <v>0</v>
      </c>
      <c r="W50" s="241"/>
      <c r="X50" s="241"/>
      <c r="Y50" s="269">
        <v>0</v>
      </c>
      <c r="Z50" s="269">
        <v>0</v>
      </c>
      <c r="AA50" s="269">
        <v>0</v>
      </c>
      <c r="AB50" s="269">
        <v>0</v>
      </c>
      <c r="AC50" s="269">
        <v>0</v>
      </c>
      <c r="AD50" s="269">
        <v>0</v>
      </c>
      <c r="AE50" s="269">
        <v>0</v>
      </c>
    </row>
    <row r="51" spans="1:31" ht="15">
      <c r="A51" s="240" t="s">
        <v>313</v>
      </c>
      <c r="B51" s="270"/>
      <c r="C51" s="240" t="s">
        <v>314</v>
      </c>
      <c r="D51" s="241"/>
      <c r="E51" s="241"/>
      <c r="F51" s="266"/>
      <c r="G51" s="267"/>
      <c r="H51" s="267"/>
      <c r="I51" s="241"/>
      <c r="J51" s="241"/>
      <c r="K51" s="241"/>
      <c r="L51" s="241"/>
      <c r="M51" s="241"/>
      <c r="N51" s="241"/>
      <c r="O51" s="241"/>
      <c r="P51" s="234">
        <v>0</v>
      </c>
      <c r="Q51" s="268">
        <v>0</v>
      </c>
      <c r="R51" s="268">
        <v>0</v>
      </c>
      <c r="S51" s="268">
        <v>0</v>
      </c>
      <c r="T51" s="268">
        <v>0</v>
      </c>
      <c r="U51" s="268">
        <v>0</v>
      </c>
      <c r="V51" s="268">
        <v>0</v>
      </c>
      <c r="W51" s="241"/>
      <c r="X51" s="241"/>
      <c r="Y51" s="269">
        <v>0</v>
      </c>
      <c r="Z51" s="269">
        <v>0</v>
      </c>
      <c r="AA51" s="269">
        <v>0</v>
      </c>
      <c r="AB51" s="269">
        <v>0</v>
      </c>
      <c r="AC51" s="269">
        <v>0</v>
      </c>
      <c r="AD51" s="269">
        <v>0</v>
      </c>
      <c r="AE51" s="269">
        <v>0</v>
      </c>
    </row>
    <row r="52" spans="1:31" ht="45">
      <c r="A52" s="238">
        <v>12</v>
      </c>
      <c r="B52" s="239" t="s">
        <v>315</v>
      </c>
      <c r="C52" s="240" t="s">
        <v>316</v>
      </c>
      <c r="D52" s="241"/>
      <c r="E52" s="241"/>
      <c r="F52" s="226">
        <f aca="true" t="shared" si="3" ref="F52:F68">G52+H52</f>
        <v>0</v>
      </c>
      <c r="G52" s="243">
        <f>SUM(G53:G57)</f>
        <v>0</v>
      </c>
      <c r="H52" s="243">
        <f>SUM(H53:H57)</f>
        <v>0</v>
      </c>
      <c r="I52" s="242"/>
      <c r="J52" s="242"/>
      <c r="K52" s="242">
        <v>0</v>
      </c>
      <c r="L52" s="242">
        <v>0</v>
      </c>
      <c r="M52" s="242">
        <v>0</v>
      </c>
      <c r="N52" s="242"/>
      <c r="O52" s="242"/>
      <c r="P52" s="234">
        <v>0</v>
      </c>
      <c r="Q52" s="243">
        <v>0</v>
      </c>
      <c r="R52" s="243">
        <v>0</v>
      </c>
      <c r="S52" s="243">
        <v>0</v>
      </c>
      <c r="T52" s="243">
        <v>0</v>
      </c>
      <c r="U52" s="243">
        <v>0</v>
      </c>
      <c r="V52" s="243">
        <v>0</v>
      </c>
      <c r="W52" s="242"/>
      <c r="X52" s="242"/>
      <c r="Y52" s="243">
        <v>0</v>
      </c>
      <c r="Z52" s="243">
        <v>0</v>
      </c>
      <c r="AA52" s="243">
        <v>0</v>
      </c>
      <c r="AB52" s="243">
        <v>0</v>
      </c>
      <c r="AC52" s="243">
        <v>0</v>
      </c>
      <c r="AD52" s="243">
        <v>0</v>
      </c>
      <c r="AE52" s="243">
        <v>0</v>
      </c>
    </row>
    <row r="53" spans="1:31" s="235" customFormat="1" ht="15">
      <c r="A53" s="229" t="s">
        <v>317</v>
      </c>
      <c r="B53" s="228" t="s">
        <v>318</v>
      </c>
      <c r="C53" s="229" t="s">
        <v>319</v>
      </c>
      <c r="D53" s="230"/>
      <c r="E53" s="230"/>
      <c r="F53" s="236">
        <f t="shared" si="3"/>
        <v>0</v>
      </c>
      <c r="G53" s="234">
        <v>0</v>
      </c>
      <c r="H53" s="234">
        <v>0</v>
      </c>
      <c r="I53" s="232"/>
      <c r="J53" s="232"/>
      <c r="K53" s="232">
        <v>0</v>
      </c>
      <c r="L53" s="232">
        <v>0</v>
      </c>
      <c r="M53" s="232">
        <v>0</v>
      </c>
      <c r="N53" s="232"/>
      <c r="O53" s="232"/>
      <c r="P53" s="234">
        <v>0</v>
      </c>
      <c r="Q53" s="234">
        <v>0</v>
      </c>
      <c r="R53" s="234">
        <v>0</v>
      </c>
      <c r="S53" s="234">
        <v>0</v>
      </c>
      <c r="T53" s="234">
        <v>0</v>
      </c>
      <c r="U53" s="234">
        <v>0</v>
      </c>
      <c r="V53" s="234">
        <v>0</v>
      </c>
      <c r="W53" s="232"/>
      <c r="X53" s="232"/>
      <c r="Y53" s="234">
        <v>0</v>
      </c>
      <c r="Z53" s="234">
        <v>0</v>
      </c>
      <c r="AA53" s="234">
        <v>0</v>
      </c>
      <c r="AB53" s="234">
        <v>0</v>
      </c>
      <c r="AC53" s="234">
        <v>0</v>
      </c>
      <c r="AD53" s="234">
        <v>0</v>
      </c>
      <c r="AE53" s="234">
        <v>0</v>
      </c>
    </row>
    <row r="54" spans="1:31" s="235" customFormat="1" ht="15">
      <c r="A54" s="229" t="s">
        <v>320</v>
      </c>
      <c r="B54" s="228" t="s">
        <v>321</v>
      </c>
      <c r="C54" s="229" t="s">
        <v>322</v>
      </c>
      <c r="D54" s="230"/>
      <c r="E54" s="230"/>
      <c r="F54" s="236">
        <f t="shared" si="3"/>
        <v>0</v>
      </c>
      <c r="G54" s="234">
        <v>0</v>
      </c>
      <c r="H54" s="234">
        <v>0</v>
      </c>
      <c r="I54" s="232"/>
      <c r="J54" s="232"/>
      <c r="K54" s="232">
        <v>0</v>
      </c>
      <c r="L54" s="232">
        <v>0</v>
      </c>
      <c r="M54" s="232">
        <v>0</v>
      </c>
      <c r="N54" s="232"/>
      <c r="O54" s="232"/>
      <c r="P54" s="234">
        <v>0</v>
      </c>
      <c r="Q54" s="234">
        <v>0</v>
      </c>
      <c r="R54" s="234">
        <v>0</v>
      </c>
      <c r="S54" s="234">
        <v>0</v>
      </c>
      <c r="T54" s="234">
        <v>0</v>
      </c>
      <c r="U54" s="234">
        <v>0</v>
      </c>
      <c r="V54" s="234">
        <v>0</v>
      </c>
      <c r="W54" s="232"/>
      <c r="X54" s="232"/>
      <c r="Y54" s="234">
        <v>0</v>
      </c>
      <c r="Z54" s="234">
        <v>0</v>
      </c>
      <c r="AA54" s="234">
        <v>0</v>
      </c>
      <c r="AB54" s="234">
        <v>0</v>
      </c>
      <c r="AC54" s="234">
        <v>0</v>
      </c>
      <c r="AD54" s="234">
        <v>0</v>
      </c>
      <c r="AE54" s="234">
        <v>0</v>
      </c>
    </row>
    <row r="55" spans="1:31" s="235" customFormat="1" ht="15">
      <c r="A55" s="229" t="s">
        <v>323</v>
      </c>
      <c r="B55" s="228" t="s">
        <v>324</v>
      </c>
      <c r="C55" s="229" t="s">
        <v>325</v>
      </c>
      <c r="D55" s="230"/>
      <c r="E55" s="230"/>
      <c r="F55" s="236">
        <f t="shared" si="3"/>
        <v>0</v>
      </c>
      <c r="G55" s="234">
        <v>0</v>
      </c>
      <c r="H55" s="234">
        <v>0</v>
      </c>
      <c r="I55" s="232"/>
      <c r="J55" s="232"/>
      <c r="K55" s="232">
        <v>0</v>
      </c>
      <c r="L55" s="232">
        <v>0</v>
      </c>
      <c r="M55" s="232">
        <v>0</v>
      </c>
      <c r="N55" s="232"/>
      <c r="O55" s="232"/>
      <c r="P55" s="234">
        <v>0</v>
      </c>
      <c r="Q55" s="234">
        <v>0</v>
      </c>
      <c r="R55" s="234">
        <v>0</v>
      </c>
      <c r="S55" s="234">
        <v>0</v>
      </c>
      <c r="T55" s="234">
        <v>0</v>
      </c>
      <c r="U55" s="234">
        <v>0</v>
      </c>
      <c r="V55" s="234">
        <v>0</v>
      </c>
      <c r="W55" s="232"/>
      <c r="X55" s="232"/>
      <c r="Y55" s="234">
        <v>0</v>
      </c>
      <c r="Z55" s="234">
        <v>0</v>
      </c>
      <c r="AA55" s="234">
        <v>0</v>
      </c>
      <c r="AB55" s="234">
        <v>0</v>
      </c>
      <c r="AC55" s="234">
        <v>0</v>
      </c>
      <c r="AD55" s="234">
        <v>0</v>
      </c>
      <c r="AE55" s="234">
        <v>0</v>
      </c>
    </row>
    <row r="56" spans="1:31" s="235" customFormat="1" ht="15">
      <c r="A56" s="229" t="s">
        <v>326</v>
      </c>
      <c r="B56" s="271" t="s">
        <v>327</v>
      </c>
      <c r="C56" s="229" t="s">
        <v>328</v>
      </c>
      <c r="D56" s="230"/>
      <c r="E56" s="230"/>
      <c r="F56" s="236">
        <f t="shared" si="3"/>
        <v>0</v>
      </c>
      <c r="G56" s="234">
        <v>0</v>
      </c>
      <c r="H56" s="234">
        <v>0</v>
      </c>
      <c r="I56" s="232"/>
      <c r="J56" s="232"/>
      <c r="K56" s="232">
        <v>0</v>
      </c>
      <c r="L56" s="232">
        <v>0</v>
      </c>
      <c r="M56" s="232">
        <v>0</v>
      </c>
      <c r="N56" s="232"/>
      <c r="O56" s="232"/>
      <c r="P56" s="234">
        <v>0</v>
      </c>
      <c r="Q56" s="234">
        <v>0</v>
      </c>
      <c r="R56" s="234">
        <v>0</v>
      </c>
      <c r="S56" s="234">
        <v>0</v>
      </c>
      <c r="T56" s="234">
        <v>0</v>
      </c>
      <c r="U56" s="234">
        <v>0</v>
      </c>
      <c r="V56" s="234">
        <v>0</v>
      </c>
      <c r="W56" s="232"/>
      <c r="X56" s="232"/>
      <c r="Y56" s="234">
        <v>0</v>
      </c>
      <c r="Z56" s="234">
        <v>0</v>
      </c>
      <c r="AA56" s="234">
        <v>0</v>
      </c>
      <c r="AB56" s="234">
        <v>0</v>
      </c>
      <c r="AC56" s="234">
        <v>0</v>
      </c>
      <c r="AD56" s="234">
        <v>0</v>
      </c>
      <c r="AE56" s="234">
        <v>0</v>
      </c>
    </row>
    <row r="57" spans="1:31" s="235" customFormat="1" ht="15">
      <c r="A57" s="229" t="s">
        <v>329</v>
      </c>
      <c r="B57" s="272"/>
      <c r="C57" s="229" t="s">
        <v>330</v>
      </c>
      <c r="D57" s="230"/>
      <c r="E57" s="230"/>
      <c r="F57" s="236">
        <f t="shared" si="3"/>
        <v>0</v>
      </c>
      <c r="G57" s="273"/>
      <c r="H57" s="273"/>
      <c r="I57" s="230"/>
      <c r="J57" s="230"/>
      <c r="K57" s="230"/>
      <c r="L57" s="230"/>
      <c r="M57" s="230"/>
      <c r="N57" s="230"/>
      <c r="O57" s="230"/>
      <c r="P57" s="234">
        <v>0</v>
      </c>
      <c r="Q57" s="261">
        <v>0</v>
      </c>
      <c r="R57" s="261">
        <v>0</v>
      </c>
      <c r="S57" s="261">
        <v>0</v>
      </c>
      <c r="T57" s="261">
        <v>0</v>
      </c>
      <c r="U57" s="261">
        <v>0</v>
      </c>
      <c r="V57" s="261">
        <v>0</v>
      </c>
      <c r="W57" s="230"/>
      <c r="X57" s="230"/>
      <c r="Y57" s="234">
        <v>0</v>
      </c>
      <c r="Z57" s="234">
        <v>0</v>
      </c>
      <c r="AA57" s="234">
        <v>0</v>
      </c>
      <c r="AB57" s="234">
        <v>0</v>
      </c>
      <c r="AC57" s="234">
        <v>0</v>
      </c>
      <c r="AD57" s="234">
        <v>0</v>
      </c>
      <c r="AE57" s="234">
        <v>0</v>
      </c>
    </row>
    <row r="58" spans="1:31" s="33" customFormat="1" ht="30">
      <c r="A58" s="221">
        <v>13</v>
      </c>
      <c r="B58" s="222" t="s">
        <v>331</v>
      </c>
      <c r="C58" s="223" t="s">
        <v>332</v>
      </c>
      <c r="D58" s="264"/>
      <c r="E58" s="264"/>
      <c r="F58" s="236">
        <f t="shared" si="3"/>
        <v>0</v>
      </c>
      <c r="G58" s="274">
        <f>SUM(G59:G63)</f>
        <v>0</v>
      </c>
      <c r="H58" s="274">
        <f>SUM(H59:H63)</f>
        <v>0</v>
      </c>
      <c r="I58" s="264"/>
      <c r="J58" s="264"/>
      <c r="K58" s="264"/>
      <c r="L58" s="264"/>
      <c r="M58" s="264"/>
      <c r="N58" s="264"/>
      <c r="O58" s="264"/>
      <c r="P58" s="234">
        <v>0</v>
      </c>
      <c r="Q58" s="274">
        <v>0</v>
      </c>
      <c r="R58" s="274">
        <v>0</v>
      </c>
      <c r="S58" s="274">
        <v>0</v>
      </c>
      <c r="T58" s="274">
        <v>0</v>
      </c>
      <c r="U58" s="274">
        <v>0</v>
      </c>
      <c r="V58" s="274">
        <v>0</v>
      </c>
      <c r="W58" s="264"/>
      <c r="X58" s="264"/>
      <c r="Y58" s="234">
        <v>0</v>
      </c>
      <c r="Z58" s="234">
        <v>0</v>
      </c>
      <c r="AA58" s="234">
        <v>0</v>
      </c>
      <c r="AB58" s="234">
        <v>0</v>
      </c>
      <c r="AC58" s="234">
        <v>0</v>
      </c>
      <c r="AD58" s="234">
        <v>0</v>
      </c>
      <c r="AE58" s="234">
        <v>0</v>
      </c>
    </row>
    <row r="59" spans="1:31" s="235" customFormat="1" ht="30">
      <c r="A59" s="229" t="s">
        <v>333</v>
      </c>
      <c r="B59" s="228" t="s">
        <v>334</v>
      </c>
      <c r="C59" s="229" t="s">
        <v>335</v>
      </c>
      <c r="D59" s="230"/>
      <c r="E59" s="230"/>
      <c r="F59" s="236">
        <f t="shared" si="3"/>
        <v>0</v>
      </c>
      <c r="G59" s="261">
        <v>0</v>
      </c>
      <c r="H59" s="261">
        <v>0</v>
      </c>
      <c r="I59" s="230"/>
      <c r="J59" s="230"/>
      <c r="K59" s="230"/>
      <c r="L59" s="230"/>
      <c r="M59" s="230"/>
      <c r="N59" s="230"/>
      <c r="O59" s="230"/>
      <c r="P59" s="234">
        <v>0</v>
      </c>
      <c r="Q59" s="261">
        <v>0</v>
      </c>
      <c r="R59" s="261">
        <v>0</v>
      </c>
      <c r="S59" s="261">
        <v>0</v>
      </c>
      <c r="T59" s="261">
        <v>0</v>
      </c>
      <c r="U59" s="261">
        <v>0</v>
      </c>
      <c r="V59" s="261">
        <v>0</v>
      </c>
      <c r="W59" s="230"/>
      <c r="X59" s="230"/>
      <c r="Y59" s="234">
        <v>0</v>
      </c>
      <c r="Z59" s="234">
        <v>0</v>
      </c>
      <c r="AA59" s="234">
        <v>0</v>
      </c>
      <c r="AB59" s="234">
        <v>0</v>
      </c>
      <c r="AC59" s="234">
        <v>0</v>
      </c>
      <c r="AD59" s="234">
        <v>0</v>
      </c>
      <c r="AE59" s="234">
        <v>0</v>
      </c>
    </row>
    <row r="60" spans="1:31" s="235" customFormat="1" ht="15">
      <c r="A60" s="229" t="s">
        <v>336</v>
      </c>
      <c r="B60" s="228" t="s">
        <v>337</v>
      </c>
      <c r="C60" s="229" t="s">
        <v>338</v>
      </c>
      <c r="D60" s="230"/>
      <c r="E60" s="230"/>
      <c r="F60" s="236">
        <f t="shared" si="3"/>
        <v>0</v>
      </c>
      <c r="G60" s="261">
        <v>0</v>
      </c>
      <c r="H60" s="261">
        <v>0</v>
      </c>
      <c r="I60" s="230"/>
      <c r="J60" s="230"/>
      <c r="K60" s="230"/>
      <c r="L60" s="230"/>
      <c r="M60" s="230"/>
      <c r="N60" s="230"/>
      <c r="O60" s="230"/>
      <c r="P60" s="234">
        <v>0</v>
      </c>
      <c r="Q60" s="261">
        <v>0</v>
      </c>
      <c r="R60" s="261">
        <v>0</v>
      </c>
      <c r="S60" s="261">
        <v>0</v>
      </c>
      <c r="T60" s="261">
        <v>0</v>
      </c>
      <c r="U60" s="261">
        <v>0</v>
      </c>
      <c r="V60" s="261">
        <v>0</v>
      </c>
      <c r="W60" s="230"/>
      <c r="X60" s="230"/>
      <c r="Y60" s="234">
        <v>0</v>
      </c>
      <c r="Z60" s="234">
        <v>0</v>
      </c>
      <c r="AA60" s="234">
        <v>0</v>
      </c>
      <c r="AB60" s="234">
        <v>0</v>
      </c>
      <c r="AC60" s="234">
        <v>0</v>
      </c>
      <c r="AD60" s="234">
        <v>0</v>
      </c>
      <c r="AE60" s="234">
        <v>0</v>
      </c>
    </row>
    <row r="61" spans="1:31" s="235" customFormat="1" ht="15">
      <c r="A61" s="229" t="s">
        <v>339</v>
      </c>
      <c r="B61" s="228" t="s">
        <v>340</v>
      </c>
      <c r="C61" s="229" t="s">
        <v>341</v>
      </c>
      <c r="D61" s="230"/>
      <c r="E61" s="230"/>
      <c r="F61" s="236">
        <f t="shared" si="3"/>
        <v>0</v>
      </c>
      <c r="G61" s="261">
        <v>0</v>
      </c>
      <c r="H61" s="261">
        <v>0</v>
      </c>
      <c r="I61" s="230"/>
      <c r="J61" s="230"/>
      <c r="K61" s="230"/>
      <c r="L61" s="230"/>
      <c r="M61" s="230"/>
      <c r="N61" s="230"/>
      <c r="O61" s="230"/>
      <c r="P61" s="234">
        <v>0</v>
      </c>
      <c r="Q61" s="261">
        <v>0</v>
      </c>
      <c r="R61" s="261">
        <v>0</v>
      </c>
      <c r="S61" s="261">
        <v>0</v>
      </c>
      <c r="T61" s="261">
        <v>0</v>
      </c>
      <c r="U61" s="261">
        <v>0</v>
      </c>
      <c r="V61" s="261">
        <v>0</v>
      </c>
      <c r="W61" s="230"/>
      <c r="X61" s="230"/>
      <c r="Y61" s="234">
        <v>0</v>
      </c>
      <c r="Z61" s="234">
        <v>0</v>
      </c>
      <c r="AA61" s="234">
        <v>0</v>
      </c>
      <c r="AB61" s="234">
        <v>0</v>
      </c>
      <c r="AC61" s="234">
        <v>0</v>
      </c>
      <c r="AD61" s="234">
        <v>0</v>
      </c>
      <c r="AE61" s="234">
        <v>0</v>
      </c>
    </row>
    <row r="62" spans="1:31" s="235" customFormat="1" ht="15">
      <c r="A62" s="229" t="s">
        <v>342</v>
      </c>
      <c r="B62" s="272"/>
      <c r="C62" s="229" t="s">
        <v>343</v>
      </c>
      <c r="D62" s="230"/>
      <c r="E62" s="230"/>
      <c r="F62" s="236">
        <f t="shared" si="3"/>
        <v>0</v>
      </c>
      <c r="G62" s="261">
        <v>0</v>
      </c>
      <c r="H62" s="261">
        <v>0</v>
      </c>
      <c r="I62" s="230"/>
      <c r="J62" s="230"/>
      <c r="K62" s="230"/>
      <c r="L62" s="230"/>
      <c r="M62" s="230"/>
      <c r="N62" s="230"/>
      <c r="O62" s="230"/>
      <c r="P62" s="234">
        <v>0</v>
      </c>
      <c r="Q62" s="261">
        <v>0</v>
      </c>
      <c r="R62" s="261">
        <v>0</v>
      </c>
      <c r="S62" s="261">
        <v>0</v>
      </c>
      <c r="T62" s="261">
        <v>0</v>
      </c>
      <c r="U62" s="261">
        <v>0</v>
      </c>
      <c r="V62" s="261">
        <v>0</v>
      </c>
      <c r="W62" s="230"/>
      <c r="X62" s="230"/>
      <c r="Y62" s="234">
        <v>0</v>
      </c>
      <c r="Z62" s="234">
        <v>0</v>
      </c>
      <c r="AA62" s="234">
        <v>0</v>
      </c>
      <c r="AB62" s="234">
        <v>0</v>
      </c>
      <c r="AC62" s="234">
        <v>0</v>
      </c>
      <c r="AD62" s="234">
        <v>0</v>
      </c>
      <c r="AE62" s="234">
        <v>0</v>
      </c>
    </row>
    <row r="63" spans="1:31" s="235" customFormat="1" ht="15">
      <c r="A63" s="229" t="s">
        <v>344</v>
      </c>
      <c r="B63" s="272"/>
      <c r="C63" s="229" t="s">
        <v>345</v>
      </c>
      <c r="D63" s="230"/>
      <c r="E63" s="230"/>
      <c r="F63" s="236">
        <f t="shared" si="3"/>
        <v>0</v>
      </c>
      <c r="G63" s="261">
        <v>0</v>
      </c>
      <c r="H63" s="261">
        <v>0</v>
      </c>
      <c r="I63" s="230"/>
      <c r="J63" s="230"/>
      <c r="K63" s="230"/>
      <c r="L63" s="230"/>
      <c r="M63" s="230"/>
      <c r="N63" s="230"/>
      <c r="O63" s="230"/>
      <c r="P63" s="234">
        <v>0</v>
      </c>
      <c r="Q63" s="261">
        <v>0</v>
      </c>
      <c r="R63" s="261">
        <v>0</v>
      </c>
      <c r="S63" s="261">
        <v>0</v>
      </c>
      <c r="T63" s="261">
        <v>0</v>
      </c>
      <c r="U63" s="261">
        <v>0</v>
      </c>
      <c r="V63" s="261">
        <v>0</v>
      </c>
      <c r="W63" s="230"/>
      <c r="X63" s="230"/>
      <c r="Y63" s="234">
        <v>0</v>
      </c>
      <c r="Z63" s="234">
        <v>0</v>
      </c>
      <c r="AA63" s="234">
        <v>0</v>
      </c>
      <c r="AB63" s="234">
        <v>0</v>
      </c>
      <c r="AC63" s="234">
        <v>0</v>
      </c>
      <c r="AD63" s="234">
        <v>0</v>
      </c>
      <c r="AE63" s="234">
        <v>0</v>
      </c>
    </row>
    <row r="64" spans="1:31" s="33" customFormat="1" ht="15">
      <c r="A64" s="221">
        <v>14</v>
      </c>
      <c r="B64" s="222" t="s">
        <v>346</v>
      </c>
      <c r="C64" s="223" t="s">
        <v>347</v>
      </c>
      <c r="D64" s="264"/>
      <c r="E64" s="264"/>
      <c r="F64" s="225">
        <f t="shared" si="3"/>
        <v>0</v>
      </c>
      <c r="G64" s="225">
        <f>SUM(G65:G66)</f>
        <v>0</v>
      </c>
      <c r="H64" s="225">
        <f>SUM(H65:H66)</f>
        <v>0</v>
      </c>
      <c r="I64" s="225"/>
      <c r="J64" s="225"/>
      <c r="K64" s="225">
        <v>0</v>
      </c>
      <c r="L64" s="225">
        <v>0</v>
      </c>
      <c r="M64" s="225">
        <v>0</v>
      </c>
      <c r="N64" s="225"/>
      <c r="O64" s="225"/>
      <c r="P64" s="234">
        <v>0</v>
      </c>
      <c r="Q64" s="226">
        <v>0</v>
      </c>
      <c r="R64" s="226">
        <v>0</v>
      </c>
      <c r="S64" s="226">
        <v>0</v>
      </c>
      <c r="T64" s="226">
        <v>0</v>
      </c>
      <c r="U64" s="226">
        <v>0</v>
      </c>
      <c r="V64" s="226">
        <v>0</v>
      </c>
      <c r="W64" s="225"/>
      <c r="X64" s="225"/>
      <c r="Y64" s="226">
        <v>6.996</v>
      </c>
      <c r="Z64" s="226">
        <v>6.996</v>
      </c>
      <c r="AA64" s="226">
        <v>0</v>
      </c>
      <c r="AB64" s="226">
        <v>0</v>
      </c>
      <c r="AC64" s="226">
        <v>0</v>
      </c>
      <c r="AD64" s="226">
        <v>0</v>
      </c>
      <c r="AE64" s="226">
        <v>0</v>
      </c>
    </row>
    <row r="65" spans="1:31" s="235" customFormat="1" ht="15">
      <c r="A65" s="229" t="s">
        <v>348</v>
      </c>
      <c r="B65" s="271" t="s">
        <v>349</v>
      </c>
      <c r="C65" s="229" t="s">
        <v>350</v>
      </c>
      <c r="D65" s="230"/>
      <c r="E65" s="230"/>
      <c r="F65" s="231">
        <f t="shared" si="3"/>
        <v>0</v>
      </c>
      <c r="G65" s="232">
        <v>0</v>
      </c>
      <c r="H65" s="232">
        <v>0</v>
      </c>
      <c r="I65" s="232"/>
      <c r="J65" s="232"/>
      <c r="K65" s="232">
        <v>0</v>
      </c>
      <c r="L65" s="232">
        <v>0</v>
      </c>
      <c r="M65" s="232">
        <v>0</v>
      </c>
      <c r="N65" s="232"/>
      <c r="O65" s="232"/>
      <c r="P65" s="234">
        <v>0</v>
      </c>
      <c r="Q65" s="234">
        <v>0</v>
      </c>
      <c r="R65" s="234">
        <v>0</v>
      </c>
      <c r="S65" s="234">
        <v>0</v>
      </c>
      <c r="T65" s="234">
        <v>0</v>
      </c>
      <c r="U65" s="234">
        <v>0</v>
      </c>
      <c r="V65" s="234">
        <v>0</v>
      </c>
      <c r="W65" s="232"/>
      <c r="X65" s="232"/>
      <c r="Y65" s="234">
        <v>6.931</v>
      </c>
      <c r="Z65" s="234">
        <v>6.931</v>
      </c>
      <c r="AA65" s="234">
        <v>0</v>
      </c>
      <c r="AB65" s="234">
        <v>0</v>
      </c>
      <c r="AC65" s="234">
        <v>0</v>
      </c>
      <c r="AD65" s="234">
        <v>0</v>
      </c>
      <c r="AE65" s="234">
        <v>0</v>
      </c>
    </row>
    <row r="66" spans="1:31" s="235" customFormat="1" ht="15">
      <c r="A66" s="229" t="s">
        <v>351</v>
      </c>
      <c r="B66" s="271" t="s">
        <v>352</v>
      </c>
      <c r="C66" s="229" t="s">
        <v>353</v>
      </c>
      <c r="D66" s="230"/>
      <c r="E66" s="230"/>
      <c r="F66" s="231">
        <f t="shared" si="3"/>
        <v>0</v>
      </c>
      <c r="G66" s="232">
        <v>0</v>
      </c>
      <c r="H66" s="232">
        <v>0</v>
      </c>
      <c r="I66" s="232"/>
      <c r="J66" s="232"/>
      <c r="K66" s="232">
        <v>0</v>
      </c>
      <c r="L66" s="232">
        <v>0</v>
      </c>
      <c r="M66" s="232">
        <v>0</v>
      </c>
      <c r="N66" s="232"/>
      <c r="O66" s="232"/>
      <c r="P66" s="234">
        <v>0</v>
      </c>
      <c r="Q66" s="234">
        <v>0</v>
      </c>
      <c r="R66" s="234">
        <v>0</v>
      </c>
      <c r="S66" s="234">
        <v>0</v>
      </c>
      <c r="T66" s="234">
        <v>0</v>
      </c>
      <c r="U66" s="234">
        <v>0</v>
      </c>
      <c r="V66" s="234">
        <v>0</v>
      </c>
      <c r="W66" s="232"/>
      <c r="X66" s="232"/>
      <c r="Y66" s="234">
        <v>0.065</v>
      </c>
      <c r="Z66" s="234">
        <v>0.065</v>
      </c>
      <c r="AA66" s="234">
        <v>0</v>
      </c>
      <c r="AB66" s="234">
        <v>0</v>
      </c>
      <c r="AC66" s="234">
        <v>0</v>
      </c>
      <c r="AD66" s="234">
        <v>0</v>
      </c>
      <c r="AE66" s="234">
        <v>0</v>
      </c>
    </row>
    <row r="67" spans="1:31" s="33" customFormat="1" ht="45">
      <c r="A67" s="221">
        <v>15</v>
      </c>
      <c r="B67" s="222" t="s">
        <v>354</v>
      </c>
      <c r="C67" s="223" t="s">
        <v>355</v>
      </c>
      <c r="D67" s="264"/>
      <c r="E67" s="264"/>
      <c r="F67" s="225">
        <f t="shared" si="3"/>
        <v>53.028</v>
      </c>
      <c r="G67" s="225">
        <f>SUM(G68:G69)</f>
        <v>40.896</v>
      </c>
      <c r="H67" s="225">
        <f>SUM(H68:H69)</f>
        <v>12.132</v>
      </c>
      <c r="I67" s="225"/>
      <c r="J67" s="225"/>
      <c r="K67" s="225">
        <v>96.166</v>
      </c>
      <c r="L67" s="226">
        <v>56.651</v>
      </c>
      <c r="M67" s="225">
        <v>39.515</v>
      </c>
      <c r="N67" s="225"/>
      <c r="O67" s="225"/>
      <c r="P67" s="234">
        <v>50.375</v>
      </c>
      <c r="Q67" s="226">
        <v>39.232</v>
      </c>
      <c r="R67" s="226">
        <v>11.143</v>
      </c>
      <c r="S67" s="226">
        <v>0</v>
      </c>
      <c r="T67" s="226">
        <v>0</v>
      </c>
      <c r="U67" s="226">
        <v>0</v>
      </c>
      <c r="V67" s="226">
        <v>0</v>
      </c>
      <c r="W67" s="225"/>
      <c r="X67" s="225"/>
      <c r="Y67" s="225">
        <v>91.083</v>
      </c>
      <c r="Z67" s="226">
        <v>54.972</v>
      </c>
      <c r="AA67" s="225">
        <v>36.111</v>
      </c>
      <c r="AB67" s="226">
        <v>0</v>
      </c>
      <c r="AC67" s="226">
        <v>0</v>
      </c>
      <c r="AD67" s="226">
        <v>0</v>
      </c>
      <c r="AE67" s="226">
        <v>0</v>
      </c>
    </row>
    <row r="68" spans="1:31" s="235" customFormat="1" ht="15">
      <c r="A68" s="229" t="s">
        <v>356</v>
      </c>
      <c r="B68" s="252" t="s">
        <v>357</v>
      </c>
      <c r="C68" s="229" t="s">
        <v>358</v>
      </c>
      <c r="D68" s="230"/>
      <c r="E68" s="230"/>
      <c r="F68" s="231">
        <f t="shared" si="3"/>
        <v>53.028</v>
      </c>
      <c r="G68" s="232">
        <v>40.896</v>
      </c>
      <c r="H68" s="232">
        <v>12.132</v>
      </c>
      <c r="I68" s="232"/>
      <c r="J68" s="232"/>
      <c r="K68" s="232">
        <v>96.166</v>
      </c>
      <c r="L68" s="234">
        <v>56.651</v>
      </c>
      <c r="M68" s="232">
        <v>39.515</v>
      </c>
      <c r="N68" s="232"/>
      <c r="O68" s="232"/>
      <c r="P68" s="234">
        <v>50.375</v>
      </c>
      <c r="Q68" s="234">
        <v>39.232</v>
      </c>
      <c r="R68" s="234">
        <v>11.143</v>
      </c>
      <c r="S68" s="234">
        <v>0</v>
      </c>
      <c r="T68" s="234">
        <v>0</v>
      </c>
      <c r="U68" s="234">
        <v>0</v>
      </c>
      <c r="V68" s="234">
        <v>0</v>
      </c>
      <c r="W68" s="232"/>
      <c r="X68" s="232"/>
      <c r="Y68" s="232">
        <v>91.083</v>
      </c>
      <c r="Z68" s="234">
        <v>54.972</v>
      </c>
      <c r="AA68" s="232">
        <v>36.111</v>
      </c>
      <c r="AB68" s="234">
        <v>0</v>
      </c>
      <c r="AC68" s="234">
        <v>0</v>
      </c>
      <c r="AD68" s="234">
        <v>0</v>
      </c>
      <c r="AE68" s="234">
        <v>0</v>
      </c>
    </row>
    <row r="69" spans="1:31" s="235" customFormat="1" ht="15">
      <c r="A69" s="229" t="s">
        <v>359</v>
      </c>
      <c r="B69" s="272"/>
      <c r="C69" s="229" t="s">
        <v>360</v>
      </c>
      <c r="D69" s="230"/>
      <c r="E69" s="230"/>
      <c r="F69" s="258"/>
      <c r="G69" s="230"/>
      <c r="H69" s="230"/>
      <c r="I69" s="230"/>
      <c r="J69" s="230"/>
      <c r="K69" s="230"/>
      <c r="L69" s="230"/>
      <c r="M69" s="230"/>
      <c r="N69" s="230"/>
      <c r="O69" s="230"/>
      <c r="P69" s="234">
        <v>0</v>
      </c>
      <c r="Q69" s="261">
        <v>0</v>
      </c>
      <c r="R69" s="261">
        <v>0</v>
      </c>
      <c r="S69" s="261">
        <v>0</v>
      </c>
      <c r="T69" s="261">
        <v>0</v>
      </c>
      <c r="U69" s="261">
        <v>0</v>
      </c>
      <c r="V69" s="261">
        <v>0</v>
      </c>
      <c r="W69" s="230"/>
      <c r="X69" s="230"/>
      <c r="Y69" s="230"/>
      <c r="Z69" s="230"/>
      <c r="AA69" s="230"/>
      <c r="AB69" s="273"/>
      <c r="AC69" s="273"/>
      <c r="AD69" s="273"/>
      <c r="AE69" s="273"/>
    </row>
    <row r="70" spans="1:31" ht="15">
      <c r="A70" s="275"/>
      <c r="B70" s="276"/>
      <c r="C70" s="277"/>
      <c r="D70" s="278"/>
      <c r="E70" s="278"/>
      <c r="F70" s="279"/>
      <c r="G70" s="278"/>
      <c r="H70" s="278"/>
      <c r="I70" s="278"/>
      <c r="J70" s="278"/>
      <c r="K70" s="278"/>
      <c r="L70" s="278"/>
      <c r="M70" s="278"/>
      <c r="N70" s="278"/>
      <c r="O70" s="278"/>
      <c r="P70" s="278"/>
      <c r="Q70" s="278"/>
      <c r="R70" s="278"/>
      <c r="S70" s="278"/>
      <c r="T70" s="278"/>
      <c r="U70" s="278"/>
      <c r="V70" s="278"/>
      <c r="W70" s="278"/>
      <c r="X70" s="278"/>
      <c r="Y70" s="278"/>
      <c r="Z70" s="278"/>
      <c r="AA70" s="278"/>
      <c r="AB70" s="278"/>
      <c r="AC70" s="278"/>
      <c r="AD70" s="278"/>
      <c r="AE70" s="278"/>
    </row>
    <row r="71" spans="1:31" ht="15">
      <c r="A71" s="275"/>
      <c r="B71" s="276"/>
      <c r="C71" s="277"/>
      <c r="D71" s="278"/>
      <c r="E71" s="278"/>
      <c r="F71" s="279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</row>
    <row r="72" ht="15">
      <c r="A72" s="154"/>
    </row>
    <row r="73" spans="1:26" s="157" customFormat="1" ht="15">
      <c r="A73" s="156" t="s">
        <v>92</v>
      </c>
      <c r="F73" s="280"/>
      <c r="K73" s="157" t="s">
        <v>93</v>
      </c>
      <c r="M73" s="157" t="s">
        <v>94</v>
      </c>
      <c r="Z73" s="157" t="s">
        <v>57</v>
      </c>
    </row>
    <row r="74" spans="1:26" s="282" customFormat="1" ht="12.75">
      <c r="A74" s="281"/>
      <c r="F74" s="283"/>
      <c r="L74" s="282" t="s">
        <v>61</v>
      </c>
      <c r="M74" s="282" t="s">
        <v>95</v>
      </c>
      <c r="Z74" s="282" t="s">
        <v>96</v>
      </c>
    </row>
    <row r="75" spans="1:6" s="157" customFormat="1" ht="15">
      <c r="A75" s="156"/>
      <c r="F75" s="280"/>
    </row>
    <row r="76" spans="1:26" s="157" customFormat="1" ht="15">
      <c r="A76" s="156" t="s">
        <v>97</v>
      </c>
      <c r="F76" s="280"/>
      <c r="K76" s="157" t="s">
        <v>93</v>
      </c>
      <c r="M76" s="157" t="s">
        <v>94</v>
      </c>
      <c r="Z76" s="157" t="s">
        <v>98</v>
      </c>
    </row>
    <row r="77" spans="1:26" s="282" customFormat="1" ht="12.75">
      <c r="A77" s="281"/>
      <c r="F77" s="283"/>
      <c r="L77" s="282" t="s">
        <v>61</v>
      </c>
      <c r="M77" s="282" t="s">
        <v>95</v>
      </c>
      <c r="Z77" s="282" t="s">
        <v>96</v>
      </c>
    </row>
    <row r="78" spans="1:6" s="157" customFormat="1" ht="27" customHeight="1">
      <c r="A78" s="284" t="s">
        <v>361</v>
      </c>
      <c r="B78" s="284"/>
      <c r="F78" s="280"/>
    </row>
    <row r="79" s="157" customFormat="1" ht="15">
      <c r="F79" s="280"/>
    </row>
  </sheetData>
  <sheetProtection/>
  <mergeCells count="28">
    <mergeCell ref="W7:W8"/>
    <mergeCell ref="X7:X8"/>
    <mergeCell ref="Y7:Y8"/>
    <mergeCell ref="Z7:AA7"/>
    <mergeCell ref="AB7:AE7"/>
    <mergeCell ref="A78:B78"/>
    <mergeCell ref="L7:M7"/>
    <mergeCell ref="N7:N8"/>
    <mergeCell ref="O7:O8"/>
    <mergeCell ref="P7:P8"/>
    <mergeCell ref="Q7:R7"/>
    <mergeCell ref="S7:V7"/>
    <mergeCell ref="E7:E8"/>
    <mergeCell ref="F7:F8"/>
    <mergeCell ref="G7:H7"/>
    <mergeCell ref="I7:I8"/>
    <mergeCell ref="J7:J8"/>
    <mergeCell ref="K7:K8"/>
    <mergeCell ref="AC2:AE2"/>
    <mergeCell ref="A4:AE4"/>
    <mergeCell ref="A6:A8"/>
    <mergeCell ref="B6:B8"/>
    <mergeCell ref="C6:C8"/>
    <mergeCell ref="D6:H6"/>
    <mergeCell ref="I6:M6"/>
    <mergeCell ref="N6:V6"/>
    <mergeCell ref="W6:AE6"/>
    <mergeCell ref="D7:D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26"/>
  <sheetViews>
    <sheetView zoomScale="60" zoomScaleNormal="60" zoomScalePageLayoutView="0" workbookViewId="0" topLeftCell="A1">
      <selection activeCell="AH18" sqref="AH18"/>
    </sheetView>
  </sheetViews>
  <sheetFormatPr defaultColWidth="8.8515625" defaultRowHeight="15" outlineLevelCol="1"/>
  <cols>
    <col min="1" max="1" width="8.8515625" style="1" customWidth="1"/>
    <col min="2" max="2" width="45.28125" style="1" customWidth="1"/>
    <col min="3" max="3" width="9.140625" style="1" customWidth="1"/>
    <col min="4" max="5" width="14.140625" style="1" hidden="1" customWidth="1" outlineLevel="1"/>
    <col min="6" max="6" width="14.140625" style="33" hidden="1" customWidth="1" outlineLevel="1"/>
    <col min="7" max="8" width="14.140625" style="1" hidden="1" customWidth="1" outlineLevel="1"/>
    <col min="9" max="9" width="11.28125" style="1" customWidth="1" collapsed="1"/>
    <col min="10" max="10" width="9.140625" style="1" customWidth="1"/>
    <col min="11" max="11" width="12.28125" style="1" customWidth="1"/>
    <col min="12" max="13" width="14.140625" style="1" customWidth="1"/>
    <col min="14" max="22" width="14.140625" style="1" hidden="1" customWidth="1" outlineLevel="1"/>
    <col min="23" max="23" width="11.421875" style="1" customWidth="1" collapsed="1"/>
    <col min="24" max="24" width="7.57421875" style="1" customWidth="1"/>
    <col min="25" max="25" width="11.7109375" style="1" customWidth="1"/>
    <col min="26" max="26" width="13.28125" style="1" customWidth="1"/>
    <col min="27" max="27" width="13.7109375" style="1" customWidth="1"/>
    <col min="28" max="28" width="11.7109375" style="1" customWidth="1"/>
    <col min="29" max="29" width="11.28125" style="1" customWidth="1"/>
    <col min="30" max="30" width="13.00390625" style="1" customWidth="1"/>
    <col min="31" max="31" width="13.57421875" style="1" customWidth="1"/>
    <col min="32" max="16384" width="8.8515625" style="1" customWidth="1"/>
  </cols>
  <sheetData>
    <row r="1" ht="16.5">
      <c r="AE1" s="285" t="s">
        <v>362</v>
      </c>
    </row>
    <row r="2" spans="28:31" ht="30" customHeight="1">
      <c r="AB2" s="5" t="s">
        <v>68</v>
      </c>
      <c r="AC2" s="5"/>
      <c r="AD2" s="5"/>
      <c r="AE2" s="5"/>
    </row>
    <row r="3" spans="1:31" ht="15">
      <c r="A3" s="286" t="s">
        <v>363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</row>
    <row r="4" spans="1:8" ht="15.75" thickBot="1">
      <c r="A4" s="9"/>
      <c r="B4" s="44" t="s">
        <v>235</v>
      </c>
      <c r="C4" s="287"/>
      <c r="D4" s="287"/>
      <c r="E4" s="287"/>
      <c r="F4" s="288"/>
      <c r="G4" s="287"/>
      <c r="H4" s="287"/>
    </row>
    <row r="5" spans="1:31" s="45" customFormat="1" ht="31.5" customHeight="1">
      <c r="A5" s="289" t="s">
        <v>6</v>
      </c>
      <c r="B5" s="290" t="s">
        <v>364</v>
      </c>
      <c r="C5" s="291" t="s">
        <v>8</v>
      </c>
      <c r="D5" s="292" t="s">
        <v>365</v>
      </c>
      <c r="E5" s="292"/>
      <c r="F5" s="292"/>
      <c r="G5" s="292"/>
      <c r="H5" s="293"/>
      <c r="I5" s="294" t="s">
        <v>366</v>
      </c>
      <c r="J5" s="292"/>
      <c r="K5" s="292"/>
      <c r="L5" s="292"/>
      <c r="M5" s="295"/>
      <c r="N5" s="296" t="s">
        <v>367</v>
      </c>
      <c r="O5" s="292"/>
      <c r="P5" s="292"/>
      <c r="Q5" s="292"/>
      <c r="R5" s="292"/>
      <c r="S5" s="292"/>
      <c r="T5" s="292"/>
      <c r="U5" s="292"/>
      <c r="V5" s="293"/>
      <c r="W5" s="294" t="s">
        <v>240</v>
      </c>
      <c r="X5" s="292"/>
      <c r="Y5" s="292"/>
      <c r="Z5" s="292"/>
      <c r="AA5" s="292"/>
      <c r="AB5" s="292"/>
      <c r="AC5" s="292"/>
      <c r="AD5" s="292"/>
      <c r="AE5" s="295"/>
    </row>
    <row r="6" spans="1:31" s="45" customFormat="1" ht="24.75" customHeight="1">
      <c r="A6" s="297"/>
      <c r="B6" s="298"/>
      <c r="C6" s="299"/>
      <c r="D6" s="300" t="s">
        <v>241</v>
      </c>
      <c r="E6" s="300" t="s">
        <v>242</v>
      </c>
      <c r="F6" s="199" t="s">
        <v>243</v>
      </c>
      <c r="G6" s="300" t="s">
        <v>368</v>
      </c>
      <c r="H6" s="301"/>
      <c r="I6" s="302" t="s">
        <v>241</v>
      </c>
      <c r="J6" s="300" t="s">
        <v>242</v>
      </c>
      <c r="K6" s="300" t="s">
        <v>243</v>
      </c>
      <c r="L6" s="300" t="s">
        <v>368</v>
      </c>
      <c r="M6" s="303"/>
      <c r="N6" s="304" t="s">
        <v>241</v>
      </c>
      <c r="O6" s="300" t="s">
        <v>242</v>
      </c>
      <c r="P6" s="300" t="s">
        <v>243</v>
      </c>
      <c r="Q6" s="300" t="s">
        <v>369</v>
      </c>
      <c r="R6" s="300"/>
      <c r="S6" s="300" t="s">
        <v>246</v>
      </c>
      <c r="T6" s="300"/>
      <c r="U6" s="300"/>
      <c r="V6" s="301"/>
      <c r="W6" s="302" t="s">
        <v>241</v>
      </c>
      <c r="X6" s="300" t="s">
        <v>242</v>
      </c>
      <c r="Y6" s="300" t="s">
        <v>243</v>
      </c>
      <c r="Z6" s="300" t="s">
        <v>369</v>
      </c>
      <c r="AA6" s="300"/>
      <c r="AB6" s="300" t="s">
        <v>246</v>
      </c>
      <c r="AC6" s="300"/>
      <c r="AD6" s="300"/>
      <c r="AE6" s="303"/>
    </row>
    <row r="7" spans="1:31" s="45" customFormat="1" ht="24.75" thickBot="1">
      <c r="A7" s="305"/>
      <c r="B7" s="306"/>
      <c r="C7" s="307"/>
      <c r="D7" s="308"/>
      <c r="E7" s="308"/>
      <c r="F7" s="309"/>
      <c r="G7" s="310" t="s">
        <v>247</v>
      </c>
      <c r="H7" s="311" t="s">
        <v>248</v>
      </c>
      <c r="I7" s="312"/>
      <c r="J7" s="308"/>
      <c r="K7" s="308"/>
      <c r="L7" s="310" t="s">
        <v>247</v>
      </c>
      <c r="M7" s="313" t="s">
        <v>248</v>
      </c>
      <c r="N7" s="314"/>
      <c r="O7" s="308"/>
      <c r="P7" s="308"/>
      <c r="Q7" s="310" t="s">
        <v>247</v>
      </c>
      <c r="R7" s="310" t="s">
        <v>248</v>
      </c>
      <c r="S7" s="310" t="s">
        <v>249</v>
      </c>
      <c r="T7" s="310" t="s">
        <v>250</v>
      </c>
      <c r="U7" s="310" t="s">
        <v>247</v>
      </c>
      <c r="V7" s="311" t="s">
        <v>248</v>
      </c>
      <c r="W7" s="312"/>
      <c r="X7" s="308"/>
      <c r="Y7" s="308"/>
      <c r="Z7" s="310" t="s">
        <v>247</v>
      </c>
      <c r="AA7" s="310" t="s">
        <v>248</v>
      </c>
      <c r="AB7" s="310" t="s">
        <v>249</v>
      </c>
      <c r="AC7" s="310" t="s">
        <v>250</v>
      </c>
      <c r="AD7" s="310" t="s">
        <v>247</v>
      </c>
      <c r="AE7" s="313" t="s">
        <v>248</v>
      </c>
    </row>
    <row r="8" spans="1:31" ht="15.75" thickBot="1">
      <c r="A8" s="315" t="s">
        <v>18</v>
      </c>
      <c r="B8" s="316" t="s">
        <v>19</v>
      </c>
      <c r="C8" s="317" t="s">
        <v>20</v>
      </c>
      <c r="D8" s="318">
        <v>1</v>
      </c>
      <c r="E8" s="318">
        <v>2</v>
      </c>
      <c r="F8" s="319">
        <v>3</v>
      </c>
      <c r="G8" s="318">
        <v>4</v>
      </c>
      <c r="H8" s="320">
        <v>5</v>
      </c>
      <c r="I8" s="321">
        <v>1</v>
      </c>
      <c r="J8" s="318">
        <v>2</v>
      </c>
      <c r="K8" s="318">
        <v>3</v>
      </c>
      <c r="L8" s="318">
        <v>4</v>
      </c>
      <c r="M8" s="322">
        <v>5</v>
      </c>
      <c r="N8" s="317">
        <v>6</v>
      </c>
      <c r="O8" s="318">
        <v>7</v>
      </c>
      <c r="P8" s="318">
        <v>8</v>
      </c>
      <c r="Q8" s="318">
        <v>9</v>
      </c>
      <c r="R8" s="318">
        <v>10</v>
      </c>
      <c r="S8" s="318">
        <v>11</v>
      </c>
      <c r="T8" s="318">
        <v>12</v>
      </c>
      <c r="U8" s="318">
        <v>13</v>
      </c>
      <c r="V8" s="320">
        <v>14</v>
      </c>
      <c r="W8" s="321">
        <v>6</v>
      </c>
      <c r="X8" s="318">
        <v>7</v>
      </c>
      <c r="Y8" s="318">
        <v>8</v>
      </c>
      <c r="Z8" s="318">
        <v>9</v>
      </c>
      <c r="AA8" s="318">
        <v>10</v>
      </c>
      <c r="AB8" s="318">
        <v>11</v>
      </c>
      <c r="AC8" s="318">
        <v>12</v>
      </c>
      <c r="AD8" s="318">
        <v>13</v>
      </c>
      <c r="AE8" s="322">
        <v>14</v>
      </c>
    </row>
    <row r="9" spans="1:31" s="33" customFormat="1" ht="34.5" customHeight="1">
      <c r="A9" s="323"/>
      <c r="B9" s="216" t="s">
        <v>370</v>
      </c>
      <c r="C9" s="217" t="s">
        <v>126</v>
      </c>
      <c r="D9" s="324"/>
      <c r="E9" s="324"/>
      <c r="F9" s="325">
        <v>926.7529999999999</v>
      </c>
      <c r="G9" s="325">
        <v>632.0889999999998</v>
      </c>
      <c r="H9" s="325">
        <v>294.66400000000004</v>
      </c>
      <c r="I9" s="324"/>
      <c r="J9" s="324"/>
      <c r="K9" s="325">
        <v>1030.467</v>
      </c>
      <c r="L9" s="325">
        <v>705.35</v>
      </c>
      <c r="M9" s="325">
        <v>325.11699999999996</v>
      </c>
      <c r="N9" s="324"/>
      <c r="O9" s="324"/>
      <c r="P9" s="325">
        <v>722.4630000000001</v>
      </c>
      <c r="Q9" s="325">
        <v>493.102</v>
      </c>
      <c r="R9" s="325">
        <v>229.361</v>
      </c>
      <c r="S9" s="325">
        <v>0</v>
      </c>
      <c r="T9" s="325">
        <v>0</v>
      </c>
      <c r="U9" s="325">
        <v>0</v>
      </c>
      <c r="V9" s="325">
        <v>0</v>
      </c>
      <c r="W9" s="324"/>
      <c r="X9" s="324"/>
      <c r="Y9" s="325">
        <v>687.1820000000001</v>
      </c>
      <c r="Z9" s="325">
        <v>405.803</v>
      </c>
      <c r="AA9" s="325">
        <v>281.379</v>
      </c>
      <c r="AB9" s="325">
        <v>0</v>
      </c>
      <c r="AC9" s="325">
        <v>0</v>
      </c>
      <c r="AD9" s="325">
        <v>0</v>
      </c>
      <c r="AE9" s="325">
        <v>0</v>
      </c>
    </row>
    <row r="10" spans="1:31" ht="60">
      <c r="A10" s="326">
        <v>1</v>
      </c>
      <c r="B10" s="327" t="s">
        <v>371</v>
      </c>
      <c r="C10" s="328" t="s">
        <v>128</v>
      </c>
      <c r="D10" s="329">
        <v>0</v>
      </c>
      <c r="E10" s="329">
        <v>0</v>
      </c>
      <c r="F10" s="274">
        <v>627.779</v>
      </c>
      <c r="G10" s="329">
        <v>420.861</v>
      </c>
      <c r="H10" s="329">
        <v>206.918</v>
      </c>
      <c r="I10" s="329">
        <v>0</v>
      </c>
      <c r="J10" s="329">
        <v>0</v>
      </c>
      <c r="K10" s="329">
        <v>683.546</v>
      </c>
      <c r="L10" s="329">
        <v>467.035</v>
      </c>
      <c r="M10" s="329">
        <v>216.511</v>
      </c>
      <c r="N10" s="330">
        <v>0</v>
      </c>
      <c r="O10" s="330">
        <v>0</v>
      </c>
      <c r="P10" s="329">
        <v>519.571</v>
      </c>
      <c r="Q10" s="329">
        <v>354.027</v>
      </c>
      <c r="R10" s="329">
        <v>165.544</v>
      </c>
      <c r="S10" s="329">
        <v>0</v>
      </c>
      <c r="T10" s="329">
        <v>0</v>
      </c>
      <c r="U10" s="329">
        <v>0</v>
      </c>
      <c r="V10" s="329">
        <v>0</v>
      </c>
      <c r="W10" s="330">
        <v>0</v>
      </c>
      <c r="X10" s="330">
        <v>0</v>
      </c>
      <c r="Y10" s="329">
        <v>457.36</v>
      </c>
      <c r="Z10" s="329">
        <v>268.179</v>
      </c>
      <c r="AA10" s="329">
        <v>189.181</v>
      </c>
      <c r="AB10" s="329">
        <v>0</v>
      </c>
      <c r="AC10" s="329">
        <v>0</v>
      </c>
      <c r="AD10" s="329">
        <v>0</v>
      </c>
      <c r="AE10" s="329">
        <v>0</v>
      </c>
    </row>
    <row r="11" spans="1:31" ht="45">
      <c r="A11" s="326">
        <v>2</v>
      </c>
      <c r="B11" s="327" t="s">
        <v>372</v>
      </c>
      <c r="C11" s="328" t="s">
        <v>130</v>
      </c>
      <c r="D11" s="329">
        <v>0</v>
      </c>
      <c r="E11" s="329">
        <v>0</v>
      </c>
      <c r="F11" s="274">
        <v>139.465</v>
      </c>
      <c r="G11" s="329">
        <v>92.903</v>
      </c>
      <c r="H11" s="329">
        <v>46.562</v>
      </c>
      <c r="I11" s="329">
        <v>0</v>
      </c>
      <c r="J11" s="329">
        <v>0</v>
      </c>
      <c r="K11" s="329">
        <v>150.366</v>
      </c>
      <c r="L11" s="329">
        <v>102.739</v>
      </c>
      <c r="M11" s="329">
        <v>47.627</v>
      </c>
      <c r="N11" s="331">
        <v>0.22</v>
      </c>
      <c r="O11" s="330">
        <v>0</v>
      </c>
      <c r="P11" s="329">
        <v>114.306</v>
      </c>
      <c r="Q11" s="274">
        <v>77.886</v>
      </c>
      <c r="R11" s="329">
        <v>36.42</v>
      </c>
      <c r="S11" s="329">
        <v>0</v>
      </c>
      <c r="T11" s="329">
        <v>0</v>
      </c>
      <c r="U11" s="329">
        <v>0</v>
      </c>
      <c r="V11" s="329">
        <v>0</v>
      </c>
      <c r="W11" s="331">
        <v>0.22</v>
      </c>
      <c r="X11" s="330">
        <v>0</v>
      </c>
      <c r="Y11" s="329">
        <v>100.619</v>
      </c>
      <c r="Z11" s="274">
        <v>58.999</v>
      </c>
      <c r="AA11" s="329">
        <v>41.62</v>
      </c>
      <c r="AB11" s="329">
        <v>0</v>
      </c>
      <c r="AC11" s="329">
        <v>0</v>
      </c>
      <c r="AD11" s="329">
        <v>0</v>
      </c>
      <c r="AE11" s="329">
        <v>0</v>
      </c>
    </row>
    <row r="12" spans="1:31" ht="30">
      <c r="A12" s="326">
        <v>3</v>
      </c>
      <c r="B12" s="327" t="s">
        <v>373</v>
      </c>
      <c r="C12" s="328" t="s">
        <v>133</v>
      </c>
      <c r="D12" s="329">
        <v>0</v>
      </c>
      <c r="E12" s="329">
        <v>0</v>
      </c>
      <c r="F12" s="274">
        <v>1.246</v>
      </c>
      <c r="G12" s="329">
        <v>1.246</v>
      </c>
      <c r="H12" s="329">
        <v>0</v>
      </c>
      <c r="I12" s="329">
        <v>0</v>
      </c>
      <c r="J12" s="329">
        <v>0</v>
      </c>
      <c r="K12" s="329">
        <v>1.874</v>
      </c>
      <c r="L12" s="329">
        <v>1.624</v>
      </c>
      <c r="M12" s="329">
        <v>0.25</v>
      </c>
      <c r="N12" s="330">
        <v>0</v>
      </c>
      <c r="O12" s="330">
        <v>0</v>
      </c>
      <c r="P12" s="329">
        <v>0</v>
      </c>
      <c r="Q12" s="329">
        <v>0</v>
      </c>
      <c r="R12" s="329">
        <v>0</v>
      </c>
      <c r="S12" s="329">
        <v>0</v>
      </c>
      <c r="T12" s="329">
        <v>0</v>
      </c>
      <c r="U12" s="329">
        <v>0</v>
      </c>
      <c r="V12" s="329">
        <v>0</v>
      </c>
      <c r="W12" s="330">
        <v>0</v>
      </c>
      <c r="X12" s="330">
        <v>0</v>
      </c>
      <c r="Y12" s="329">
        <v>2</v>
      </c>
      <c r="Z12" s="329">
        <v>1.75</v>
      </c>
      <c r="AA12" s="329">
        <v>0.25</v>
      </c>
      <c r="AB12" s="329">
        <v>0</v>
      </c>
      <c r="AC12" s="329">
        <v>0</v>
      </c>
      <c r="AD12" s="329">
        <v>0</v>
      </c>
      <c r="AE12" s="329">
        <v>0</v>
      </c>
    </row>
    <row r="13" spans="1:31" ht="30">
      <c r="A13" s="326">
        <v>4</v>
      </c>
      <c r="B13" s="327" t="s">
        <v>374</v>
      </c>
      <c r="C13" s="328" t="s">
        <v>136</v>
      </c>
      <c r="D13" s="329">
        <v>0</v>
      </c>
      <c r="E13" s="329">
        <v>0</v>
      </c>
      <c r="F13" s="274">
        <v>2.65</v>
      </c>
      <c r="G13" s="329">
        <v>2.65</v>
      </c>
      <c r="H13" s="329">
        <v>0</v>
      </c>
      <c r="I13" s="329">
        <v>0</v>
      </c>
      <c r="J13" s="329">
        <v>0</v>
      </c>
      <c r="K13" s="329">
        <v>2.75</v>
      </c>
      <c r="L13" s="329">
        <v>2.75</v>
      </c>
      <c r="M13" s="329">
        <v>0</v>
      </c>
      <c r="N13" s="330">
        <v>0</v>
      </c>
      <c r="O13" s="330">
        <v>0</v>
      </c>
      <c r="P13" s="329">
        <v>0</v>
      </c>
      <c r="Q13" s="329">
        <v>0</v>
      </c>
      <c r="R13" s="329">
        <v>0</v>
      </c>
      <c r="S13" s="329">
        <v>0</v>
      </c>
      <c r="T13" s="329">
        <v>0</v>
      </c>
      <c r="U13" s="329">
        <v>0</v>
      </c>
      <c r="V13" s="329">
        <v>0</v>
      </c>
      <c r="W13" s="330">
        <v>0</v>
      </c>
      <c r="X13" s="330">
        <v>0</v>
      </c>
      <c r="Y13" s="329">
        <v>2.75</v>
      </c>
      <c r="Z13" s="329">
        <v>2.75</v>
      </c>
      <c r="AA13" s="329">
        <v>0</v>
      </c>
      <c r="AB13" s="329">
        <v>0</v>
      </c>
      <c r="AC13" s="329">
        <v>0</v>
      </c>
      <c r="AD13" s="329">
        <v>0</v>
      </c>
      <c r="AE13" s="329">
        <v>0</v>
      </c>
    </row>
    <row r="14" spans="1:31" ht="78" customHeight="1">
      <c r="A14" s="326">
        <v>5</v>
      </c>
      <c r="B14" s="327" t="s">
        <v>375</v>
      </c>
      <c r="C14" s="328" t="s">
        <v>81</v>
      </c>
      <c r="D14" s="329">
        <v>0</v>
      </c>
      <c r="E14" s="329">
        <v>0</v>
      </c>
      <c r="F14" s="274">
        <v>29.613</v>
      </c>
      <c r="G14" s="329">
        <v>29.613</v>
      </c>
      <c r="H14" s="329">
        <v>0</v>
      </c>
      <c r="I14" s="329">
        <v>0</v>
      </c>
      <c r="J14" s="329">
        <v>0</v>
      </c>
      <c r="K14" s="329">
        <v>0</v>
      </c>
      <c r="L14" s="329">
        <v>0</v>
      </c>
      <c r="M14" s="329">
        <v>0</v>
      </c>
      <c r="N14" s="330">
        <v>0</v>
      </c>
      <c r="O14" s="330">
        <v>0</v>
      </c>
      <c r="P14" s="329">
        <v>0</v>
      </c>
      <c r="Q14" s="329">
        <v>0</v>
      </c>
      <c r="R14" s="329">
        <v>0</v>
      </c>
      <c r="S14" s="329">
        <v>0</v>
      </c>
      <c r="T14" s="329">
        <v>0</v>
      </c>
      <c r="U14" s="329">
        <v>0</v>
      </c>
      <c r="V14" s="329">
        <v>0</v>
      </c>
      <c r="W14" s="330">
        <v>0</v>
      </c>
      <c r="X14" s="330">
        <v>0</v>
      </c>
      <c r="Y14" s="329">
        <v>0</v>
      </c>
      <c r="Z14" s="329">
        <v>0</v>
      </c>
      <c r="AA14" s="329">
        <v>0</v>
      </c>
      <c r="AB14" s="329">
        <v>0</v>
      </c>
      <c r="AC14" s="329">
        <v>0</v>
      </c>
      <c r="AD14" s="329">
        <v>0</v>
      </c>
      <c r="AE14" s="329">
        <v>0</v>
      </c>
    </row>
    <row r="15" spans="1:31" ht="75">
      <c r="A15" s="326">
        <v>6</v>
      </c>
      <c r="B15" s="327" t="s">
        <v>376</v>
      </c>
      <c r="C15" s="328" t="s">
        <v>140</v>
      </c>
      <c r="D15" s="329">
        <v>0</v>
      </c>
      <c r="E15" s="329">
        <v>0</v>
      </c>
      <c r="F15" s="274">
        <v>0</v>
      </c>
      <c r="G15" s="329">
        <v>0</v>
      </c>
      <c r="H15" s="329">
        <v>0</v>
      </c>
      <c r="I15" s="329">
        <v>0</v>
      </c>
      <c r="J15" s="329">
        <v>0</v>
      </c>
      <c r="K15" s="329">
        <v>0</v>
      </c>
      <c r="L15" s="329">
        <v>0</v>
      </c>
      <c r="M15" s="329">
        <v>0</v>
      </c>
      <c r="N15" s="330">
        <v>0</v>
      </c>
      <c r="O15" s="330">
        <v>0</v>
      </c>
      <c r="P15" s="329">
        <v>0</v>
      </c>
      <c r="Q15" s="329">
        <v>0</v>
      </c>
      <c r="R15" s="329">
        <v>0</v>
      </c>
      <c r="S15" s="329">
        <v>0</v>
      </c>
      <c r="T15" s="329">
        <v>0</v>
      </c>
      <c r="U15" s="329">
        <v>0</v>
      </c>
      <c r="V15" s="329">
        <v>0</v>
      </c>
      <c r="W15" s="330">
        <v>0</v>
      </c>
      <c r="X15" s="330">
        <v>0</v>
      </c>
      <c r="Y15" s="329">
        <v>0</v>
      </c>
      <c r="Z15" s="329">
        <v>0</v>
      </c>
      <c r="AA15" s="329">
        <v>0</v>
      </c>
      <c r="AB15" s="329">
        <v>0</v>
      </c>
      <c r="AC15" s="329">
        <v>0</v>
      </c>
      <c r="AD15" s="329">
        <v>0</v>
      </c>
      <c r="AE15" s="329">
        <v>0</v>
      </c>
    </row>
    <row r="16" spans="1:31" ht="60">
      <c r="A16" s="326">
        <v>7</v>
      </c>
      <c r="B16" s="327" t="s">
        <v>377</v>
      </c>
      <c r="C16" s="328" t="s">
        <v>142</v>
      </c>
      <c r="D16" s="329">
        <v>0</v>
      </c>
      <c r="E16" s="329">
        <v>0</v>
      </c>
      <c r="F16" s="274">
        <v>0</v>
      </c>
      <c r="G16" s="329">
        <v>0</v>
      </c>
      <c r="H16" s="329">
        <v>0</v>
      </c>
      <c r="I16" s="329">
        <v>0</v>
      </c>
      <c r="J16" s="329">
        <v>0</v>
      </c>
      <c r="K16" s="329">
        <v>0</v>
      </c>
      <c r="L16" s="329">
        <v>0</v>
      </c>
      <c r="M16" s="329">
        <v>0</v>
      </c>
      <c r="N16" s="330">
        <v>0</v>
      </c>
      <c r="O16" s="330">
        <v>0</v>
      </c>
      <c r="P16" s="329">
        <v>0</v>
      </c>
      <c r="Q16" s="329">
        <v>0</v>
      </c>
      <c r="R16" s="329">
        <v>0</v>
      </c>
      <c r="S16" s="329">
        <v>0</v>
      </c>
      <c r="T16" s="329">
        <v>0</v>
      </c>
      <c r="U16" s="329">
        <v>0</v>
      </c>
      <c r="V16" s="329">
        <v>0</v>
      </c>
      <c r="W16" s="330">
        <v>0</v>
      </c>
      <c r="X16" s="330">
        <v>0</v>
      </c>
      <c r="Y16" s="329">
        <v>0</v>
      </c>
      <c r="Z16" s="329">
        <v>0</v>
      </c>
      <c r="AA16" s="329">
        <v>0</v>
      </c>
      <c r="AB16" s="329">
        <v>0</v>
      </c>
      <c r="AC16" s="329">
        <v>0</v>
      </c>
      <c r="AD16" s="329">
        <v>0</v>
      </c>
      <c r="AE16" s="329">
        <v>0</v>
      </c>
    </row>
    <row r="17" spans="1:31" ht="75">
      <c r="A17" s="326">
        <v>8</v>
      </c>
      <c r="B17" s="327" t="s">
        <v>378</v>
      </c>
      <c r="C17" s="328" t="s">
        <v>145</v>
      </c>
      <c r="D17" s="329">
        <v>0</v>
      </c>
      <c r="E17" s="329">
        <v>0</v>
      </c>
      <c r="F17" s="274">
        <v>0</v>
      </c>
      <c r="G17" s="329">
        <v>0</v>
      </c>
      <c r="H17" s="329">
        <v>0</v>
      </c>
      <c r="I17" s="329">
        <v>0</v>
      </c>
      <c r="J17" s="329">
        <v>0</v>
      </c>
      <c r="K17" s="329">
        <v>0</v>
      </c>
      <c r="L17" s="329">
        <v>0</v>
      </c>
      <c r="M17" s="329">
        <v>0</v>
      </c>
      <c r="N17" s="330">
        <v>0</v>
      </c>
      <c r="O17" s="330">
        <v>0</v>
      </c>
      <c r="P17" s="329">
        <v>0</v>
      </c>
      <c r="Q17" s="329">
        <v>0</v>
      </c>
      <c r="R17" s="329">
        <v>0</v>
      </c>
      <c r="S17" s="329">
        <v>0</v>
      </c>
      <c r="T17" s="329">
        <v>0</v>
      </c>
      <c r="U17" s="329">
        <v>0</v>
      </c>
      <c r="V17" s="329">
        <v>0</v>
      </c>
      <c r="W17" s="330">
        <v>0</v>
      </c>
      <c r="X17" s="330">
        <v>0</v>
      </c>
      <c r="Y17" s="329">
        <v>0</v>
      </c>
      <c r="Z17" s="329">
        <v>0</v>
      </c>
      <c r="AA17" s="329">
        <v>0</v>
      </c>
      <c r="AB17" s="329">
        <v>0</v>
      </c>
      <c r="AC17" s="329">
        <v>0</v>
      </c>
      <c r="AD17" s="329">
        <v>0</v>
      </c>
      <c r="AE17" s="329">
        <v>0</v>
      </c>
    </row>
    <row r="18" spans="1:31" ht="60">
      <c r="A18" s="326">
        <v>9</v>
      </c>
      <c r="B18" s="327" t="s">
        <v>379</v>
      </c>
      <c r="C18" s="328" t="s">
        <v>148</v>
      </c>
      <c r="D18" s="329">
        <v>0</v>
      </c>
      <c r="E18" s="329">
        <v>0</v>
      </c>
      <c r="F18" s="274">
        <v>11.006</v>
      </c>
      <c r="G18" s="329">
        <v>6.218</v>
      </c>
      <c r="H18" s="329">
        <v>4.788</v>
      </c>
      <c r="I18" s="329">
        <v>0</v>
      </c>
      <c r="J18" s="329">
        <v>0</v>
      </c>
      <c r="K18" s="329">
        <v>3.577</v>
      </c>
      <c r="L18" s="329">
        <v>1.79</v>
      </c>
      <c r="M18" s="329">
        <v>1.787</v>
      </c>
      <c r="N18" s="330">
        <v>0</v>
      </c>
      <c r="O18" s="330">
        <v>0</v>
      </c>
      <c r="P18" s="329">
        <v>6.072</v>
      </c>
      <c r="Q18" s="329">
        <v>3.626</v>
      </c>
      <c r="R18" s="329">
        <v>2.446</v>
      </c>
      <c r="S18" s="329">
        <v>0</v>
      </c>
      <c r="T18" s="329">
        <v>0</v>
      </c>
      <c r="U18" s="329">
        <v>0</v>
      </c>
      <c r="V18" s="329">
        <v>0</v>
      </c>
      <c r="W18" s="330">
        <v>0</v>
      </c>
      <c r="X18" s="330">
        <v>0</v>
      </c>
      <c r="Y18" s="329">
        <v>3.974</v>
      </c>
      <c r="Z18" s="329">
        <v>2.149</v>
      </c>
      <c r="AA18" s="329">
        <v>1.825</v>
      </c>
      <c r="AB18" s="329">
        <v>0</v>
      </c>
      <c r="AC18" s="329">
        <v>0</v>
      </c>
      <c r="AD18" s="329">
        <v>0</v>
      </c>
      <c r="AE18" s="329">
        <v>0</v>
      </c>
    </row>
    <row r="19" spans="1:31" s="33" customFormat="1" ht="15">
      <c r="A19" s="221">
        <v>10</v>
      </c>
      <c r="B19" s="222" t="s">
        <v>380</v>
      </c>
      <c r="C19" s="223" t="s">
        <v>105</v>
      </c>
      <c r="D19" s="274">
        <v>0</v>
      </c>
      <c r="E19" s="274">
        <v>0</v>
      </c>
      <c r="F19" s="274">
        <v>114.994</v>
      </c>
      <c r="G19" s="274">
        <v>78.598</v>
      </c>
      <c r="H19" s="274">
        <v>36.396</v>
      </c>
      <c r="I19" s="274">
        <v>0</v>
      </c>
      <c r="J19" s="274">
        <v>0</v>
      </c>
      <c r="K19" s="274">
        <v>188.354</v>
      </c>
      <c r="L19" s="274">
        <v>129.412</v>
      </c>
      <c r="M19" s="274">
        <v>58.94200000000001</v>
      </c>
      <c r="N19" s="332">
        <v>0</v>
      </c>
      <c r="O19" s="332">
        <v>0</v>
      </c>
      <c r="P19" s="274">
        <v>82.51400000000001</v>
      </c>
      <c r="Q19" s="274">
        <v>57.563</v>
      </c>
      <c r="R19" s="274">
        <v>24.951</v>
      </c>
      <c r="S19" s="274">
        <v>0</v>
      </c>
      <c r="T19" s="274">
        <v>0</v>
      </c>
      <c r="U19" s="274">
        <v>0</v>
      </c>
      <c r="V19" s="274">
        <v>0</v>
      </c>
      <c r="W19" s="332">
        <v>0</v>
      </c>
      <c r="X19" s="332">
        <v>0</v>
      </c>
      <c r="Y19" s="274">
        <v>120.47900000000003</v>
      </c>
      <c r="Z19" s="274">
        <v>71.97600000000003</v>
      </c>
      <c r="AA19" s="274">
        <v>48.503</v>
      </c>
      <c r="AB19" s="274">
        <v>0</v>
      </c>
      <c r="AC19" s="274">
        <v>0</v>
      </c>
      <c r="AD19" s="274">
        <v>0</v>
      </c>
      <c r="AE19" s="274">
        <v>0</v>
      </c>
    </row>
    <row r="20" spans="1:27" ht="14.25">
      <c r="A20" s="44"/>
      <c r="B20" s="44" t="s">
        <v>381</v>
      </c>
      <c r="C20" s="44"/>
      <c r="D20" s="44"/>
      <c r="E20" s="44"/>
      <c r="F20" s="88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</row>
    <row r="21" spans="1:27" ht="4.5" customHeight="1">
      <c r="A21" s="44"/>
      <c r="B21" s="44"/>
      <c r="C21" s="44"/>
      <c r="D21" s="44"/>
      <c r="E21" s="44"/>
      <c r="F21" s="88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</row>
    <row r="22" spans="1:27" ht="14.25">
      <c r="A22" s="44" t="s">
        <v>92</v>
      </c>
      <c r="B22" s="44"/>
      <c r="C22" s="44"/>
      <c r="D22" s="44"/>
      <c r="E22" s="44"/>
      <c r="F22" s="88"/>
      <c r="G22" s="44"/>
      <c r="H22" s="44"/>
      <c r="I22" s="44"/>
      <c r="J22" s="44"/>
      <c r="K22" s="44" t="s">
        <v>93</v>
      </c>
      <c r="L22" s="44"/>
      <c r="M22" s="44" t="s">
        <v>94</v>
      </c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 t="s">
        <v>57</v>
      </c>
      <c r="AA22" s="44"/>
    </row>
    <row r="23" spans="1:27" ht="14.25">
      <c r="A23" s="44"/>
      <c r="B23" s="44"/>
      <c r="C23" s="44"/>
      <c r="D23" s="44"/>
      <c r="E23" s="44"/>
      <c r="F23" s="88"/>
      <c r="G23" s="44"/>
      <c r="H23" s="44"/>
      <c r="I23" s="44"/>
      <c r="J23" s="44"/>
      <c r="K23" s="44"/>
      <c r="L23" s="333" t="s">
        <v>61</v>
      </c>
      <c r="M23" s="333" t="s">
        <v>95</v>
      </c>
      <c r="N23" s="333"/>
      <c r="O23" s="333"/>
      <c r="P23" s="333"/>
      <c r="Q23" s="333"/>
      <c r="R23" s="333"/>
      <c r="S23" s="333"/>
      <c r="T23" s="333"/>
      <c r="U23" s="333"/>
      <c r="V23" s="333"/>
      <c r="W23" s="44"/>
      <c r="X23" s="44"/>
      <c r="Y23" s="44"/>
      <c r="Z23" s="333" t="s">
        <v>96</v>
      </c>
      <c r="AA23" s="44"/>
    </row>
    <row r="24" spans="1:27" ht="14.25">
      <c r="A24" s="44" t="s">
        <v>97</v>
      </c>
      <c r="B24" s="44"/>
      <c r="C24" s="44"/>
      <c r="D24" s="44"/>
      <c r="E24" s="44"/>
      <c r="F24" s="88"/>
      <c r="G24" s="44"/>
      <c r="H24" s="44"/>
      <c r="I24" s="44"/>
      <c r="J24" s="44"/>
      <c r="K24" s="44" t="s">
        <v>93</v>
      </c>
      <c r="L24" s="44"/>
      <c r="M24" s="44" t="s">
        <v>94</v>
      </c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 t="s">
        <v>98</v>
      </c>
      <c r="AA24" s="44"/>
    </row>
    <row r="25" spans="1:27" ht="14.25">
      <c r="A25" s="44"/>
      <c r="B25" s="44"/>
      <c r="C25" s="44"/>
      <c r="D25" s="44"/>
      <c r="E25" s="44"/>
      <c r="F25" s="88"/>
      <c r="G25" s="44"/>
      <c r="H25" s="44"/>
      <c r="I25" s="44"/>
      <c r="J25" s="44"/>
      <c r="K25" s="44"/>
      <c r="L25" s="333" t="s">
        <v>61</v>
      </c>
      <c r="M25" s="333" t="s">
        <v>95</v>
      </c>
      <c r="N25" s="333"/>
      <c r="O25" s="333"/>
      <c r="P25" s="333"/>
      <c r="Q25" s="333"/>
      <c r="R25" s="333"/>
      <c r="S25" s="333"/>
      <c r="T25" s="333"/>
      <c r="U25" s="333"/>
      <c r="V25" s="333"/>
      <c r="W25" s="44"/>
      <c r="X25" s="44"/>
      <c r="Y25" s="44"/>
      <c r="Z25" s="333" t="s">
        <v>96</v>
      </c>
      <c r="AA25" s="44"/>
    </row>
    <row r="26" spans="1:27" ht="26.25" customHeight="1">
      <c r="A26" s="334" t="s">
        <v>361</v>
      </c>
      <c r="B26" s="334"/>
      <c r="C26" s="44"/>
      <c r="D26" s="44"/>
      <c r="E26" s="44"/>
      <c r="F26" s="88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</row>
  </sheetData>
  <sheetProtection/>
  <mergeCells count="28">
    <mergeCell ref="AB2:AE2"/>
    <mergeCell ref="A3:AE3"/>
    <mergeCell ref="A5:A7"/>
    <mergeCell ref="B5:B7"/>
    <mergeCell ref="C5:C7"/>
    <mergeCell ref="D5:H5"/>
    <mergeCell ref="I5:M5"/>
    <mergeCell ref="N5:V5"/>
    <mergeCell ref="W5:AE5"/>
    <mergeCell ref="D6:D7"/>
    <mergeCell ref="E6:E7"/>
    <mergeCell ref="F6:F7"/>
    <mergeCell ref="G6:H6"/>
    <mergeCell ref="I6:I7"/>
    <mergeCell ref="J6:J7"/>
    <mergeCell ref="K6:K7"/>
    <mergeCell ref="L6:M6"/>
    <mergeCell ref="N6:N7"/>
    <mergeCell ref="O6:O7"/>
    <mergeCell ref="P6:P7"/>
    <mergeCell ref="Q6:R6"/>
    <mergeCell ref="S6:V6"/>
    <mergeCell ref="W6:W7"/>
    <mergeCell ref="X6:X7"/>
    <mergeCell ref="Y6:Y7"/>
    <mergeCell ref="Z6:AA6"/>
    <mergeCell ref="AB6:AE6"/>
    <mergeCell ref="A26:B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</dc:creator>
  <cp:keywords/>
  <dc:description/>
  <cp:lastModifiedBy>plan3</cp:lastModifiedBy>
  <dcterms:created xsi:type="dcterms:W3CDTF">2020-08-05T10:33:38Z</dcterms:created>
  <dcterms:modified xsi:type="dcterms:W3CDTF">2020-08-05T10:46:03Z</dcterms:modified>
  <cp:category/>
  <cp:version/>
  <cp:contentType/>
  <cp:contentStatus/>
</cp:coreProperties>
</file>